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Q:\DVCR\RMO\RGU\Common\Admin &amp; Pre-award_ARC\IF_Industry Fellowships\2024\IE_Early Career Industry Fellowships\UQ Templates\"/>
    </mc:Choice>
  </mc:AlternateContent>
  <xr:revisionPtr revIDLastSave="0" documentId="13_ncr:1_{4329A27D-A878-4DFA-8564-B2926646FF54}" xr6:coauthVersionLast="47" xr6:coauthVersionMax="47" xr10:uidLastSave="{00000000-0000-0000-0000-000000000000}"/>
  <bookViews>
    <workbookView xWindow="-120" yWindow="-120" windowWidth="29040" windowHeight="15720" tabRatio="727" firstSheet="1" activeTab="1" xr2:uid="{00000000-000D-0000-FFFF-FFFF00000000}"/>
  </bookViews>
  <sheets>
    <sheet name="How to Use this Spreadsheet" sheetId="1" r:id="rId1"/>
    <sheet name="UQ Research Academic Staff" sheetId="2" r:id="rId2"/>
    <sheet name="UQ Professional Staff" sheetId="3" r:id="rId3"/>
    <sheet name="Admin-Salaries" sheetId="7" state="hidden" r:id="rId4"/>
    <sheet name="Admin-Other" sheetId="5" state="hidden" r:id="rId5"/>
  </sheets>
  <externalReferences>
    <externalReference r:id="rId6"/>
  </externalReferences>
  <definedNames>
    <definedName name="ApplyOUMargin">'[1]Data Entry'!$H$29</definedName>
    <definedName name="BaseSalaries">#REF!</definedName>
    <definedName name="CASONCOST">#REF!</definedName>
    <definedName name="CASUALHOURS">'UQ Professional Staff'!$F$3</definedName>
    <definedName name="CasualLoadingMultiplier">'Admin-Other'!$C$22</definedName>
    <definedName name="CasualPRT">'Admin-Other'!$J$16</definedName>
    <definedName name="CasualPRTSuper">'Admin-Other'!$J$19</definedName>
    <definedName name="CasualSuper">'Admin-Other'!$J$18</definedName>
    <definedName name="CasualSuperPRT">'Admin-Other'!$J$19</definedName>
    <definedName name="CasualWC">'Admin-Other'!$J$17</definedName>
    <definedName name="ClientGST">'[1]Data Entry'!$H$23</definedName>
    <definedName name="CurrencyCodes">'[1]Admin-Currencies'!$B$2:$B$115</definedName>
    <definedName name="HasCashSupport">'[1]Data Entry'!$H$14</definedName>
    <definedName name="HasOtherCosts">'[1]Data Entry'!$H$13</definedName>
    <definedName name="HasPersonnel">'[1]Data Entry'!$H$12</definedName>
    <definedName name="LookupSalary">#REF!</definedName>
    <definedName name="LookupYear">#REF!</definedName>
    <definedName name="NonCasualLSL">'Admin-Other'!$J$10</definedName>
    <definedName name="NonCasualParent">'Admin-Other'!$J$12</definedName>
    <definedName name="NonCasualPRT">'Admin-Other'!$J$6</definedName>
    <definedName name="NonCasualPRTSuper">'Admin-Other'!$J$9</definedName>
    <definedName name="NonCasualRec">'Admin-Other'!$J$11</definedName>
    <definedName name="NonCasualSuper">'Admin-Other'!$J$8</definedName>
    <definedName name="NonCasualSuperPRT">'Admin-Other'!$J$9</definedName>
    <definedName name="NonCasualWC">'Admin-Other'!$J$7</definedName>
    <definedName name="oncost">#REF!</definedName>
    <definedName name="OncostsException">'[1]Data Entry'!$H$26</definedName>
    <definedName name="OutputCurrency">'[1]Data Entry'!$I$18</definedName>
    <definedName name="OutputCurrencyOption">'[1]Data Entry'!$H$17</definedName>
    <definedName name="OutputCurrencyRate">'[1]Data Entry'!$I$19</definedName>
    <definedName name="ProjectType">'[1]Data Entry'!$H$9</definedName>
    <definedName name="ReallocateIC">'[1]Data Entry'!$R$38</definedName>
    <definedName name="SalaryDivisorAnnual">'Admin-Other'!$B$19</definedName>
    <definedName name="SalaryDivisorDaily">'Admin-Other'!$B$20</definedName>
    <definedName name="SalaryDivisorHourly">'Admin-Other'!$B$21</definedName>
    <definedName name="SalaryMarkupToACA">'[1]Data Entry'!#REF!</definedName>
    <definedName name="SalaryOncostsCasualMultiplier">'Admin-Other'!$D$22</definedName>
    <definedName name="SalaryOncostsMultiplier">'Admin-Other'!$D$19</definedName>
    <definedName name="SalaryToACA">'[1]Data Entry'!#REF!</definedName>
    <definedName name="TotalCashSupportOutput">'[1]Data Entry'!$K$39</definedName>
    <definedName name="TotalCostToClientAUD">'[1]Data Entry'!$L$38</definedName>
    <definedName name="TotalCostToClientIncGSTOutput">'[1]Data Entry'!$N$39</definedName>
    <definedName name="TotalCostToClientOutput">'[1]Data Entry'!$L$39</definedName>
    <definedName name="TotalDCToProjectAccount">'[1]Data Entry'!$G$46</definedName>
    <definedName name="TotalDirectCostsAUD">'[1]Data Entry'!$G$38</definedName>
    <definedName name="TotalDirectCostsOutput">'[1]Data Entry'!$G$39</definedName>
    <definedName name="TotalICToACA">'[1]Data Entry'!$K$46</definedName>
    <definedName name="TotalIndirectCostsOutput">'[1]Data Entry'!$H$39</definedName>
    <definedName name="TotalInKindSupportOutput">'[1]Data Entry'!$J$39</definedName>
    <definedName name="TotalMarkupAUD">'[1]Data Entry'!$I$38</definedName>
    <definedName name="TotalMarkupOutput">'[1]Data Entry'!$I$39</definedName>
    <definedName name="TotalMarkupToOU">'[1]Data Entry'!$L$46</definedName>
    <definedName name="TotalMarkupToProjectAccount">'[1]Data Entry'!$M$46</definedName>
    <definedName name="TotalOverheads20">'[1]Data Entry'!$I$46</definedName>
    <definedName name="TotalOverheads60">'[1]Data Entry'!$H$46</definedName>
    <definedName name="TotalToACA">'[1]Data Entry'!#REF!</definedName>
    <definedName name="UnitsOfPay">'Admin-Other'!$A$19:$A$22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7" l="1"/>
  <c r="D2" i="7"/>
  <c r="F12" i="2" l="1"/>
  <c r="F15" i="2" l="1"/>
  <c r="H10" i="3"/>
  <c r="G10" i="3"/>
  <c r="F10" i="2" l="1"/>
  <c r="F11" i="2"/>
  <c r="F13" i="2"/>
  <c r="F14" i="2"/>
  <c r="F16" i="2"/>
  <c r="F17" i="2"/>
  <c r="F18" i="2"/>
  <c r="F19" i="2"/>
  <c r="F20" i="2"/>
  <c r="F21" i="2"/>
  <c r="F22" i="2"/>
  <c r="F23" i="2"/>
  <c r="F24" i="2"/>
  <c r="F25" i="2"/>
  <c r="F26" i="2"/>
  <c r="F27" i="2"/>
  <c r="F28" i="2"/>
  <c r="F29" i="2"/>
  <c r="F30" i="2"/>
  <c r="F31" i="2"/>
  <c r="F32" i="2"/>
  <c r="F33" i="2"/>
  <c r="F34" i="2"/>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C13" i="7"/>
  <c r="D13" i="7" s="1"/>
  <c r="C17" i="7"/>
  <c r="D17" i="7" s="1"/>
  <c r="C25" i="7"/>
  <c r="D25" i="7" s="1"/>
  <c r="C29" i="7"/>
  <c r="D29" i="7" s="1"/>
  <c r="C60" i="7"/>
  <c r="D60" i="7" s="1"/>
  <c r="C59" i="7"/>
  <c r="D59" i="7" s="1"/>
  <c r="C58" i="7"/>
  <c r="D58" i="7" s="1"/>
  <c r="C56" i="7"/>
  <c r="D56" i="7" s="1"/>
  <c r="C55" i="7"/>
  <c r="D55" i="7" s="1"/>
  <c r="C54" i="7"/>
  <c r="D54" i="7" s="1"/>
  <c r="C53" i="7"/>
  <c r="D53" i="7" s="1"/>
  <c r="C52" i="7"/>
  <c r="D52" i="7" s="1"/>
  <c r="C51" i="7"/>
  <c r="D51" i="7" s="1"/>
  <c r="C50" i="7"/>
  <c r="D50" i="7" s="1"/>
  <c r="C49" i="7"/>
  <c r="D49" i="7" s="1"/>
  <c r="C48" i="7"/>
  <c r="D48" i="7" s="1"/>
  <c r="C47" i="7"/>
  <c r="D47" i="7" s="1"/>
  <c r="C46" i="7"/>
  <c r="D46" i="7" s="1"/>
  <c r="C44" i="7"/>
  <c r="D44" i="7" s="1"/>
  <c r="C43" i="7"/>
  <c r="D43" i="7" s="1"/>
  <c r="C42" i="7"/>
  <c r="D42" i="7" s="1"/>
  <c r="C40" i="7"/>
  <c r="D40" i="7" s="1"/>
  <c r="C39" i="7"/>
  <c r="D39" i="7" s="1"/>
  <c r="C38" i="7"/>
  <c r="D38" i="7" s="1"/>
  <c r="C37" i="7"/>
  <c r="D37" i="7" s="1"/>
  <c r="C36" i="7"/>
  <c r="D36" i="7" s="1"/>
  <c r="C35" i="7"/>
  <c r="D35" i="7" s="1"/>
  <c r="C34" i="7"/>
  <c r="D34" i="7" s="1"/>
  <c r="C33" i="7"/>
  <c r="D33" i="7" s="1"/>
  <c r="C32" i="7"/>
  <c r="D32" i="7" s="1"/>
  <c r="C31" i="7"/>
  <c r="D31" i="7" s="1"/>
  <c r="C30" i="7"/>
  <c r="D30" i="7" s="1"/>
  <c r="C28" i="7"/>
  <c r="D28" i="7" s="1"/>
  <c r="C27" i="7"/>
  <c r="D27" i="7" s="1"/>
  <c r="C26" i="7"/>
  <c r="D26" i="7" s="1"/>
  <c r="C24" i="7"/>
  <c r="D24" i="7" s="1"/>
  <c r="C23" i="7"/>
  <c r="D23" i="7" s="1"/>
  <c r="C22" i="7"/>
  <c r="D22" i="7" s="1"/>
  <c r="C21" i="7"/>
  <c r="D21" i="7" s="1"/>
  <c r="C20" i="7"/>
  <c r="D20" i="7" s="1"/>
  <c r="C19" i="7"/>
  <c r="D19" i="7" s="1"/>
  <c r="C18" i="7"/>
  <c r="D18" i="7" s="1"/>
  <c r="C16" i="7"/>
  <c r="D16" i="7" s="1"/>
  <c r="C15" i="7"/>
  <c r="D15" i="7" s="1"/>
  <c r="C14" i="7"/>
  <c r="D14" i="7" s="1"/>
  <c r="C12" i="7"/>
  <c r="D12" i="7" s="1"/>
  <c r="C11" i="7"/>
  <c r="D11" i="7" s="1"/>
  <c r="C10" i="7"/>
  <c r="D10" i="7" s="1"/>
  <c r="C9" i="7"/>
  <c r="D9" i="7" s="1"/>
  <c r="C8" i="7"/>
  <c r="D8" i="7" s="1"/>
  <c r="C7" i="7"/>
  <c r="D7" i="7" s="1"/>
  <c r="C6" i="7"/>
  <c r="D6" i="7" s="1"/>
  <c r="C5" i="7"/>
  <c r="D5" i="7" s="1"/>
  <c r="C4" i="7"/>
  <c r="D4" i="7" s="1"/>
  <c r="C3" i="7"/>
  <c r="D3" i="7" s="1"/>
  <c r="C41" i="7" l="1"/>
  <c r="D41" i="7" s="1"/>
  <c r="C45" i="7"/>
  <c r="D45" i="7" s="1"/>
  <c r="C57" i="7"/>
  <c r="D57" i="7" s="1"/>
  <c r="J23" i="5" l="1"/>
  <c r="J13" i="5"/>
</calcChain>
</file>

<file path=xl/sharedStrings.xml><?xml version="1.0" encoding="utf-8"?>
<sst xmlns="http://schemas.openxmlformats.org/spreadsheetml/2006/main" count="296" uniqueCount="170">
  <si>
    <t>FTE Fraction</t>
  </si>
  <si>
    <t xml:space="preserve">The University of Queensland - Research Academic Staff Salaries </t>
  </si>
  <si>
    <t>LEVEL</t>
  </si>
  <si>
    <t>CLASSIFICATION</t>
  </si>
  <si>
    <t>E</t>
  </si>
  <si>
    <t>Professorial Res. Fellow (U Qld)
NHMRC Senior Principal Res. Fellow (NHMRC)</t>
  </si>
  <si>
    <t>01</t>
  </si>
  <si>
    <t>D</t>
  </si>
  <si>
    <t>04</t>
  </si>
  <si>
    <t>03</t>
  </si>
  <si>
    <t>02</t>
  </si>
  <si>
    <t>C</t>
  </si>
  <si>
    <t>06</t>
  </si>
  <si>
    <t>05</t>
  </si>
  <si>
    <t>B</t>
  </si>
  <si>
    <t>All the classifications in each of the following groups can be appointed to any level of the corresponding salary range.</t>
  </si>
  <si>
    <t>ARC SENIOR RESEARCH ASSOCIATE</t>
  </si>
  <si>
    <t>Res. Fellow (U Qld)</t>
  </si>
  <si>
    <t>Senior Res. Officer Grade 1 (U Qld)</t>
  </si>
  <si>
    <t>NHMRC Res. Fellow (NHMRC)</t>
  </si>
  <si>
    <t>NHMRC Senior Res. Officer (NHMRC)</t>
  </si>
  <si>
    <t>A</t>
  </si>
  <si>
    <t>ARC RESEARCH ASSOCIATE</t>
  </si>
  <si>
    <t>08</t>
  </si>
  <si>
    <t>Res. Officer (U Qld)</t>
  </si>
  <si>
    <t>07</t>
  </si>
  <si>
    <t>NHMRC Research Assistant </t>
  </si>
  <si>
    <t>06**</t>
  </si>
  <si>
    <t xml:space="preserve">Postdoctoral Research Fellows </t>
  </si>
  <si>
    <t>FTE Fraction (rate per annum); OR</t>
  </si>
  <si>
    <t>Number of Hours (casual)</t>
  </si>
  <si>
    <t>The University of Queensland - Professional Staff Salaries</t>
  </si>
  <si>
    <t>HEW Level</t>
  </si>
  <si>
    <t>Salary Point</t>
  </si>
  <si>
    <t>Total Cost of Casual by Number of Hours</t>
  </si>
  <si>
    <t>Level 1</t>
  </si>
  <si>
    <t>Level 2</t>
  </si>
  <si>
    <t>Level 3</t>
  </si>
  <si>
    <t>Level 4</t>
  </si>
  <si>
    <t>Level 5</t>
  </si>
  <si>
    <t>Level 6</t>
  </si>
  <si>
    <t>Level 7</t>
  </si>
  <si>
    <t>Level 8</t>
  </si>
  <si>
    <t>Level 9</t>
  </si>
  <si>
    <t>All the classifications in the following group can be appointed to any level of the adjacent salary range.
Principal Res. Fellow (U Qld)
NHMRC Principal Res. Fellow (NHMRC)</t>
  </si>
  <si>
    <t>All the classifications in each of the following groups can be appointed to any level of the corresponding salary range.
Senior Res. Fellow (U Qld)
NHMRC Senior Res. Fellow (NHMRC)</t>
  </si>
  <si>
    <t>BaseSalary</t>
  </si>
  <si>
    <t>HDR Stipend</t>
  </si>
  <si>
    <t>Academic E1</t>
  </si>
  <si>
    <t>Academic D4</t>
  </si>
  <si>
    <t>Academic D3</t>
  </si>
  <si>
    <t>Academic D2</t>
  </si>
  <si>
    <t>Academic D1</t>
  </si>
  <si>
    <t>Academic C6</t>
  </si>
  <si>
    <t>Academic C5</t>
  </si>
  <si>
    <t>Academic C4</t>
  </si>
  <si>
    <t>Academic C3</t>
  </si>
  <si>
    <t>Academic C2</t>
  </si>
  <si>
    <t>Academic C1</t>
  </si>
  <si>
    <t>Academic B6</t>
  </si>
  <si>
    <t>Academic B5</t>
  </si>
  <si>
    <t>Academic B4</t>
  </si>
  <si>
    <t>Academic B3</t>
  </si>
  <si>
    <t>Academic B2</t>
  </si>
  <si>
    <t>Academic B1</t>
  </si>
  <si>
    <t>Academic A8</t>
  </si>
  <si>
    <t>Academic A7</t>
  </si>
  <si>
    <t>Academic A6</t>
  </si>
  <si>
    <t>Academic A5</t>
  </si>
  <si>
    <t>Academic A4</t>
  </si>
  <si>
    <t>Academic A3</t>
  </si>
  <si>
    <t>Academic A2</t>
  </si>
  <si>
    <t>Academic A1</t>
  </si>
  <si>
    <t>HEW 9 4</t>
  </si>
  <si>
    <t>HEW 9 3</t>
  </si>
  <si>
    <t>HEW 9 2</t>
  </si>
  <si>
    <t>HEW 9 1</t>
  </si>
  <si>
    <t>HEW 8 4</t>
  </si>
  <si>
    <t>HEW 8 3</t>
  </si>
  <si>
    <t>HEW 8 2</t>
  </si>
  <si>
    <t>HEW 8 1</t>
  </si>
  <si>
    <t>HEW 7 4</t>
  </si>
  <si>
    <t>HEW 7 3</t>
  </si>
  <si>
    <t>HEW 7 2</t>
  </si>
  <si>
    <t>HEW 7 1</t>
  </si>
  <si>
    <t>HEW 6 4</t>
  </si>
  <si>
    <t>HEW 6 3</t>
  </si>
  <si>
    <t>HEW 6 2</t>
  </si>
  <si>
    <t>HEW 6 1</t>
  </si>
  <si>
    <t>HEW 5 4</t>
  </si>
  <si>
    <t>HEW 5 3</t>
  </si>
  <si>
    <t>HEW 5 2</t>
  </si>
  <si>
    <t>HEW 5 1</t>
  </si>
  <si>
    <t>HEW 4 4</t>
  </si>
  <si>
    <t>HEW 4 3</t>
  </si>
  <si>
    <t>HEW 4 2</t>
  </si>
  <si>
    <t>HEW 4 1</t>
  </si>
  <si>
    <t>HEW 3 4</t>
  </si>
  <si>
    <t>HEW 3 3</t>
  </si>
  <si>
    <t>HEW 3 2</t>
  </si>
  <si>
    <t>HEW 3 1</t>
  </si>
  <si>
    <t>HEW 2 2</t>
  </si>
  <si>
    <t>HEW 2 1</t>
  </si>
  <si>
    <t>HEW 1 3</t>
  </si>
  <si>
    <t>HEW 1 2</t>
  </si>
  <si>
    <t>HEW 1 1</t>
  </si>
  <si>
    <t>Data Entry</t>
  </si>
  <si>
    <t>UQ Standard Salary Oncosts</t>
  </si>
  <si>
    <t>Type</t>
  </si>
  <si>
    <t>Cost,In Kind Support,Outgoing Payment,Direct Cost w Indirect Cost as In Kind Support</t>
  </si>
  <si>
    <t>People Categories</t>
  </si>
  <si>
    <t>Personnel,Personnel - HDR</t>
  </si>
  <si>
    <t>Non-Casual</t>
  </si>
  <si>
    <t>Other Categories</t>
  </si>
  <si>
    <t>Consumables,Equipment,Travel - Domestic,Travel - International,Hospitality,Collaborator Payments,Subcontracts,Other</t>
  </si>
  <si>
    <t>Payroll Tax</t>
  </si>
  <si>
    <t>NonCasualPRT</t>
  </si>
  <si>
    <t>Cash Categories</t>
  </si>
  <si>
    <t>UQ Central Cash Support,UQ Faculty Cash Support,UQ School Cash Support,Other Cash Support</t>
  </si>
  <si>
    <t>Workers Compensation</t>
  </si>
  <si>
    <t>NonCasualWC</t>
  </si>
  <si>
    <t>Superannuation</t>
  </si>
  <si>
    <t>NonCasualSuper</t>
  </si>
  <si>
    <t>PRT on Superannuation</t>
  </si>
  <si>
    <t>NonCasualPRTSuper</t>
  </si>
  <si>
    <t>Default Overheads</t>
  </si>
  <si>
    <t>Default Markup</t>
  </si>
  <si>
    <t>Long Service Leave</t>
  </si>
  <si>
    <t>NonCasualLSL</t>
  </si>
  <si>
    <t>Research</t>
  </si>
  <si>
    <t>Consultancy</t>
  </si>
  <si>
    <t>Recreation Leave</t>
  </si>
  <si>
    <t>NonCasualRec</t>
  </si>
  <si>
    <t>HDR</t>
  </si>
  <si>
    <t>Parental Leave</t>
  </si>
  <si>
    <t>NonCasualParent</t>
  </si>
  <si>
    <t>Outgoing Payment</t>
  </si>
  <si>
    <t>Personnel</t>
  </si>
  <si>
    <t>Else (including In Kind)</t>
  </si>
  <si>
    <t>Casual</t>
  </si>
  <si>
    <t>CasualPRT</t>
  </si>
  <si>
    <t>Unit Of Pay Calculators</t>
  </si>
  <si>
    <t>CasualWC</t>
  </si>
  <si>
    <t>UnitsOfPay</t>
  </si>
  <si>
    <t>Time Divisor</t>
  </si>
  <si>
    <t>CasualLoading</t>
  </si>
  <si>
    <t>OncostMultiplier</t>
  </si>
  <si>
    <t>CasualSuper</t>
  </si>
  <si>
    <t>Annual Salary</t>
  </si>
  <si>
    <t>CasualPRTSuper</t>
  </si>
  <si>
    <t>Days</t>
  </si>
  <si>
    <t>-</t>
  </si>
  <si>
    <t>Hours</t>
  </si>
  <si>
    <t>Casual Hours</t>
  </si>
  <si>
    <t>nb. OnCosts are dependant on OncostsExemption Input</t>
  </si>
  <si>
    <t>Indicative 2024 Fraction FTE Including 30% On-Costs</t>
  </si>
  <si>
    <t>Salary
Level</t>
  </si>
  <si>
    <t>HDR Student</t>
  </si>
  <si>
    <t>** Entry level for PhD holders</t>
  </si>
  <si>
    <t>RTP website</t>
  </si>
  <si>
    <t>Refer to the latest HDR Stipend rate from RTP website, use 2% increase for stipend estimate from 2023 onwards</t>
  </si>
  <si>
    <t>Wage Indexation rate in Finance Workbook</t>
  </si>
  <si>
    <t>Indexation for Calendar Year</t>
  </si>
  <si>
    <t>2027 onwards</t>
  </si>
  <si>
    <t>Use this rate for Admin Org stipends</t>
  </si>
  <si>
    <t>Use this rate for stipends requested from ARC funds</t>
  </si>
  <si>
    <t>Rate per Annum, including 30% On-Costs</t>
  </si>
  <si>
    <t>Indicative 2024 Fraction FTE, including 30% On-Costs</t>
  </si>
  <si>
    <t>$32,192 (2023)</t>
  </si>
  <si>
    <t>Version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</si>
</sst>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44" formatCode="_-&quot;$&quot;* #,##0.00_-;\-&quot;$&quot;* #,##0.00_-;_-&quot;$&quot;* &quot;-&quot;??_-;_-@_-"/>
    <numFmt numFmtId="43" formatCode="_-* #,##0.00_-;\-* #,##0.00_-;_-* &quot;-&quot;??_-;_-@_-"/>
    <numFmt numFmtId="164" formatCode="&quot;$&quot;#,##0"/>
    <numFmt numFmtId="165" formatCode="_-&quot;$&quot;* #,##0_-;\-&quot;$&quot;* #,##0_-;_-&quot;$&quot;* &quot;-&quot;??_-;_-@_-"/>
    <numFmt numFmtId="166" formatCode="0.000%"/>
    <numFmt numFmtId="167" formatCode="_-* #,##0.00000_-;\-* #,##0.00000_-;_-* &quot;-&quot;??_-;_-@_-"/>
    <numFmt numFmtId="168" formatCode="_-* #,##0.0000_-;\-* #,##0.0000_-;_-* &quot;-&quot;??_-;_-@_-"/>
    <numFmt numFmtId="169" formatCode="0.0%"/>
  </numFmts>
  <fonts count="22" x14ac:knownFonts="1">
    <font>
      <sz val="11"/>
      <color theme="1"/>
      <name val="Calibri"/>
      <family val="2"/>
      <scheme val="minor"/>
    </font>
    <font>
      <b/>
      <sz val="10"/>
      <name val="Arial"/>
      <family val="2"/>
    </font>
    <font>
      <sz val="10"/>
      <name val="Arial"/>
      <family val="2"/>
    </font>
    <font>
      <b/>
      <sz val="11"/>
      <name val="Arial"/>
      <family val="2"/>
    </font>
    <font>
      <sz val="10"/>
      <name val="Verdana"/>
      <family val="2"/>
    </font>
    <font>
      <sz val="12"/>
      <name val="Arial"/>
      <family val="2"/>
    </font>
    <font>
      <b/>
      <sz val="12"/>
      <name val="Arial"/>
      <family val="2"/>
    </font>
    <font>
      <b/>
      <sz val="10"/>
      <name val="Verdana"/>
      <family val="2"/>
    </font>
    <font>
      <sz val="11"/>
      <color theme="1"/>
      <name val="Arial"/>
      <family val="2"/>
    </font>
    <font>
      <sz val="11"/>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b/>
      <sz val="8"/>
      <name val="Calibri"/>
      <family val="2"/>
      <scheme val="minor"/>
    </font>
    <font>
      <b/>
      <sz val="8"/>
      <color theme="5" tint="-0.249977111117893"/>
      <name val="Calibri"/>
      <family val="2"/>
      <scheme val="minor"/>
    </font>
    <font>
      <i/>
      <sz val="8"/>
      <color theme="1"/>
      <name val="Calibri"/>
      <family val="2"/>
      <scheme val="minor"/>
    </font>
    <font>
      <sz val="10"/>
      <name val="Arial"/>
      <family val="2"/>
    </font>
    <font>
      <u/>
      <sz val="11"/>
      <color theme="10"/>
      <name val="Calibri"/>
      <family val="2"/>
      <scheme val="minor"/>
    </font>
    <font>
      <sz val="10"/>
      <color theme="1"/>
      <name val="Calibri"/>
      <family val="2"/>
      <scheme val="minor"/>
    </font>
    <font>
      <sz val="10"/>
      <color theme="1"/>
      <name val="Arial"/>
      <family val="2"/>
    </font>
    <font>
      <b/>
      <sz val="10"/>
      <color indexed="10"/>
      <name val="Arial"/>
      <family val="2"/>
    </font>
    <font>
      <b/>
      <sz val="10"/>
      <color rgb="FF0000FF"/>
      <name val="Calibri"/>
      <family val="2"/>
      <scheme val="minor"/>
    </font>
  </fonts>
  <fills count="22">
    <fill>
      <patternFill patternType="none"/>
    </fill>
    <fill>
      <patternFill patternType="gray125"/>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indexed="43"/>
        <bgColor indexed="64"/>
      </patternFill>
    </fill>
    <fill>
      <patternFill patternType="solid">
        <fgColor rgb="FFFFFF99"/>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indexed="45"/>
        <bgColor indexed="64"/>
      </patternFill>
    </fill>
    <fill>
      <patternFill patternType="solid">
        <fgColor rgb="FFFF99CC"/>
        <bgColor indexed="64"/>
      </patternFill>
    </fill>
    <fill>
      <patternFill patternType="solid">
        <fgColor indexed="50"/>
        <bgColor indexed="64"/>
      </patternFill>
    </fill>
    <fill>
      <patternFill patternType="solid">
        <fgColor indexed="49"/>
        <bgColor indexed="64"/>
      </patternFill>
    </fill>
    <fill>
      <patternFill patternType="solid">
        <fgColor indexed="46"/>
        <bgColor indexed="64"/>
      </patternFill>
    </fill>
    <fill>
      <patternFill patternType="solid">
        <fgColor indexed="48"/>
        <bgColor indexed="64"/>
      </patternFill>
    </fill>
    <fill>
      <patternFill patternType="solid">
        <fgColor rgb="FFCCFFFF"/>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92D05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theme="9"/>
      </left>
      <right style="thin">
        <color theme="9"/>
      </right>
      <top style="thin">
        <color theme="9"/>
      </top>
      <bottom style="thin">
        <color theme="9"/>
      </bottom>
      <diagonal/>
    </border>
    <border>
      <left/>
      <right/>
      <top style="thin">
        <color theme="9"/>
      </top>
      <bottom/>
      <diagonal/>
    </border>
    <border>
      <left/>
      <right/>
      <top style="thin">
        <color theme="9"/>
      </top>
      <bottom style="thin">
        <color theme="9"/>
      </bottom>
      <diagonal/>
    </border>
    <border>
      <left/>
      <right/>
      <top/>
      <bottom style="medium">
        <color theme="9"/>
      </bottom>
      <diagonal/>
    </border>
    <border>
      <left style="thin">
        <color theme="9"/>
      </left>
      <right style="thin">
        <color theme="9"/>
      </right>
      <top/>
      <bottom style="thin">
        <color theme="9"/>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s>
  <cellStyleXfs count="8">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16" fillId="0" borderId="0"/>
    <xf numFmtId="0" fontId="2" fillId="0" borderId="0"/>
    <xf numFmtId="44" fontId="2" fillId="0" borderId="0" applyFont="0" applyFill="0" applyBorder="0" applyAlignment="0" applyProtection="0"/>
    <xf numFmtId="0" fontId="17" fillId="0" borderId="0" applyNumberFormat="0" applyFill="0" applyBorder="0" applyAlignment="0" applyProtection="0"/>
  </cellStyleXfs>
  <cellXfs count="273">
    <xf numFmtId="0" fontId="0" fillId="0" borderId="0" xfId="0"/>
    <xf numFmtId="0" fontId="1" fillId="0" borderId="0" xfId="0" applyFont="1" applyAlignment="1">
      <alignment horizontal="center"/>
    </xf>
    <xf numFmtId="0" fontId="2" fillId="0" borderId="0" xfId="0" applyFont="1"/>
    <xf numFmtId="2" fontId="3" fillId="2" borderId="0" xfId="0" applyNumberFormat="1" applyFont="1" applyFill="1" applyAlignment="1">
      <alignment horizontal="left" vertical="center"/>
    </xf>
    <xf numFmtId="0" fontId="4" fillId="0" borderId="0" xfId="0" applyFont="1"/>
    <xf numFmtId="0" fontId="1"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49" fontId="2" fillId="0" borderId="0" xfId="0" applyNumberFormat="1" applyFont="1" applyAlignment="1">
      <alignment horizont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xf>
    <xf numFmtId="49" fontId="0" fillId="0" borderId="0" xfId="0" applyNumberFormat="1" applyAlignment="1">
      <alignment horizontal="center"/>
    </xf>
    <xf numFmtId="0" fontId="1" fillId="0" borderId="2" xfId="0" applyFont="1" applyBorder="1" applyAlignment="1">
      <alignment horizontal="center" vertical="center" wrapText="1"/>
    </xf>
    <xf numFmtId="0" fontId="1" fillId="0" borderId="24" xfId="0" applyFont="1" applyBorder="1" applyAlignment="1">
      <alignment horizontal="center" vertical="center" wrapText="1"/>
    </xf>
    <xf numFmtId="164" fontId="2" fillId="3" borderId="11" xfId="0" applyNumberFormat="1" applyFont="1" applyFill="1" applyBorder="1" applyAlignment="1">
      <alignment horizontal="right" vertical="center" indent="2"/>
    </xf>
    <xf numFmtId="49" fontId="8" fillId="3" borderId="11" xfId="0" applyNumberFormat="1" applyFont="1" applyFill="1" applyBorder="1" applyAlignment="1">
      <alignment horizontal="center"/>
    </xf>
    <xf numFmtId="49" fontId="8" fillId="6" borderId="11" xfId="0" applyNumberFormat="1" applyFont="1" applyFill="1" applyBorder="1" applyAlignment="1">
      <alignment horizontal="center"/>
    </xf>
    <xf numFmtId="164" fontId="2" fillId="6" borderId="11" xfId="0" applyNumberFormat="1" applyFont="1" applyFill="1" applyBorder="1" applyAlignment="1">
      <alignment horizontal="right" vertical="center" indent="2"/>
    </xf>
    <xf numFmtId="49" fontId="8" fillId="8" borderId="11" xfId="0" applyNumberFormat="1" applyFont="1" applyFill="1" applyBorder="1" applyAlignment="1">
      <alignment horizontal="center"/>
    </xf>
    <xf numFmtId="164" fontId="2" fillId="8" borderId="11" xfId="0" applyNumberFormat="1" applyFont="1" applyFill="1" applyBorder="1" applyAlignment="1">
      <alignment horizontal="right" vertical="center" indent="2"/>
    </xf>
    <xf numFmtId="49" fontId="8" fillId="11" borderId="11" xfId="0" applyNumberFormat="1" applyFont="1" applyFill="1" applyBorder="1" applyAlignment="1">
      <alignment horizontal="center"/>
    </xf>
    <xf numFmtId="164" fontId="2" fillId="11" borderId="11" xfId="0" applyNumberFormat="1" applyFont="1" applyFill="1" applyBorder="1" applyAlignment="1">
      <alignment horizontal="right" vertical="center" indent="2"/>
    </xf>
    <xf numFmtId="49" fontId="8" fillId="13" borderId="11" xfId="0" applyNumberFormat="1" applyFont="1" applyFill="1" applyBorder="1" applyAlignment="1">
      <alignment horizontal="center"/>
    </xf>
    <xf numFmtId="164" fontId="2" fillId="13" borderId="11" xfId="0" applyNumberFormat="1" applyFont="1" applyFill="1" applyBorder="1" applyAlignment="1">
      <alignment horizontal="right" vertical="center" indent="2"/>
    </xf>
    <xf numFmtId="49" fontId="8" fillId="14" borderId="11" xfId="0" applyNumberFormat="1" applyFont="1" applyFill="1" applyBorder="1" applyAlignment="1">
      <alignment horizontal="center"/>
    </xf>
    <xf numFmtId="164" fontId="2" fillId="14" borderId="11" xfId="0" applyNumberFormat="1" applyFont="1" applyFill="1" applyBorder="1" applyAlignment="1">
      <alignment horizontal="right" vertical="center" indent="2"/>
    </xf>
    <xf numFmtId="49" fontId="8" fillId="15" borderId="11" xfId="0" applyNumberFormat="1" applyFont="1" applyFill="1" applyBorder="1" applyAlignment="1">
      <alignment horizontal="center"/>
    </xf>
    <xf numFmtId="164" fontId="2" fillId="15" borderId="11" xfId="0" applyNumberFormat="1" applyFont="1" applyFill="1" applyBorder="1" applyAlignment="1">
      <alignment horizontal="right" vertical="center" indent="2"/>
    </xf>
    <xf numFmtId="49" fontId="8" fillId="16" borderId="11" xfId="0" applyNumberFormat="1" applyFont="1" applyFill="1" applyBorder="1" applyAlignment="1">
      <alignment horizontal="center"/>
    </xf>
    <xf numFmtId="164" fontId="2" fillId="16" borderId="11" xfId="0" applyNumberFormat="1" applyFont="1" applyFill="1" applyBorder="1" applyAlignment="1">
      <alignment horizontal="right" vertical="center" indent="2"/>
    </xf>
    <xf numFmtId="0" fontId="1" fillId="3" borderId="27" xfId="0" applyFont="1" applyFill="1" applyBorder="1" applyAlignment="1">
      <alignment horizontal="center"/>
    </xf>
    <xf numFmtId="49" fontId="2" fillId="3" borderId="7" xfId="0" applyNumberFormat="1" applyFont="1" applyFill="1" applyBorder="1" applyAlignment="1">
      <alignment horizontal="center" vertical="center"/>
    </xf>
    <xf numFmtId="164" fontId="2" fillId="3" borderId="7" xfId="0" applyNumberFormat="1" applyFont="1" applyFill="1" applyBorder="1" applyAlignment="1">
      <alignment horizontal="right" vertical="center" indent="2"/>
    </xf>
    <xf numFmtId="0" fontId="6" fillId="3" borderId="21" xfId="0" applyFont="1" applyFill="1" applyBorder="1" applyAlignment="1">
      <alignment horizontal="center"/>
    </xf>
    <xf numFmtId="0" fontId="6" fillId="3" borderId="28" xfId="0" applyFont="1" applyFill="1" applyBorder="1" applyAlignment="1">
      <alignment horizontal="center"/>
    </xf>
    <xf numFmtId="49" fontId="8" fillId="3" borderId="15" xfId="0" applyNumberFormat="1" applyFont="1" applyFill="1" applyBorder="1" applyAlignment="1">
      <alignment horizontal="center"/>
    </xf>
    <xf numFmtId="164" fontId="2" fillId="3" borderId="15" xfId="0" applyNumberFormat="1" applyFont="1" applyFill="1" applyBorder="1" applyAlignment="1">
      <alignment horizontal="right" vertical="center" indent="2"/>
    </xf>
    <xf numFmtId="0" fontId="1" fillId="4" borderId="27" xfId="0" applyFont="1" applyFill="1" applyBorder="1" applyAlignment="1">
      <alignment horizontal="center"/>
    </xf>
    <xf numFmtId="49" fontId="8" fillId="4" borderId="7" xfId="0" applyNumberFormat="1" applyFont="1" applyFill="1" applyBorder="1" applyAlignment="1">
      <alignment horizontal="center"/>
    </xf>
    <xf numFmtId="164" fontId="2" fillId="4" borderId="7" xfId="0" applyNumberFormat="1" applyFont="1" applyFill="1" applyBorder="1" applyAlignment="1">
      <alignment horizontal="right" vertical="center" indent="2"/>
    </xf>
    <xf numFmtId="0" fontId="6" fillId="4" borderId="28" xfId="0" applyFont="1" applyFill="1" applyBorder="1" applyAlignment="1">
      <alignment horizontal="center"/>
    </xf>
    <xf numFmtId="49" fontId="8" fillId="4" borderId="15" xfId="0" applyNumberFormat="1" applyFont="1" applyFill="1" applyBorder="1" applyAlignment="1">
      <alignment horizontal="center"/>
    </xf>
    <xf numFmtId="164" fontId="2" fillId="4" borderId="15" xfId="0" applyNumberFormat="1" applyFont="1" applyFill="1" applyBorder="1" applyAlignment="1">
      <alignment horizontal="right" vertical="center" indent="2"/>
    </xf>
    <xf numFmtId="0" fontId="1" fillId="6" borderId="27" xfId="0" applyFont="1" applyFill="1" applyBorder="1" applyAlignment="1">
      <alignment horizontal="center"/>
    </xf>
    <xf numFmtId="49" fontId="8" fillId="6" borderId="7" xfId="0" applyNumberFormat="1" applyFont="1" applyFill="1" applyBorder="1" applyAlignment="1">
      <alignment horizontal="center"/>
    </xf>
    <xf numFmtId="164" fontId="2" fillId="6" borderId="7" xfId="0" applyNumberFormat="1" applyFont="1" applyFill="1" applyBorder="1" applyAlignment="1">
      <alignment horizontal="right" vertical="center" indent="2"/>
    </xf>
    <xf numFmtId="0" fontId="1" fillId="6" borderId="21" xfId="0" applyFont="1" applyFill="1" applyBorder="1" applyAlignment="1">
      <alignment horizontal="center"/>
    </xf>
    <xf numFmtId="0" fontId="1" fillId="6" borderId="28" xfId="0" applyFont="1" applyFill="1" applyBorder="1" applyAlignment="1">
      <alignment horizontal="center"/>
    </xf>
    <xf numFmtId="49" fontId="8" fillId="6" borderId="15" xfId="0" applyNumberFormat="1" applyFont="1" applyFill="1" applyBorder="1" applyAlignment="1">
      <alignment horizontal="center"/>
    </xf>
    <xf numFmtId="164" fontId="2" fillId="6" borderId="15" xfId="0" applyNumberFormat="1" applyFont="1" applyFill="1" applyBorder="1" applyAlignment="1">
      <alignment horizontal="right" vertical="center" indent="2"/>
    </xf>
    <xf numFmtId="0" fontId="1" fillId="8" borderId="27" xfId="0" applyFont="1" applyFill="1" applyBorder="1" applyAlignment="1">
      <alignment horizontal="center"/>
    </xf>
    <xf numFmtId="49" fontId="8" fillId="8" borderId="7" xfId="0" applyNumberFormat="1" applyFont="1" applyFill="1" applyBorder="1" applyAlignment="1">
      <alignment horizontal="center"/>
    </xf>
    <xf numFmtId="164" fontId="2" fillId="8" borderId="7" xfId="0" applyNumberFormat="1" applyFont="1" applyFill="1" applyBorder="1" applyAlignment="1">
      <alignment horizontal="right" vertical="center" indent="2"/>
    </xf>
    <xf numFmtId="0" fontId="1" fillId="8" borderId="21" xfId="0" applyFont="1" applyFill="1" applyBorder="1" applyAlignment="1">
      <alignment horizontal="center"/>
    </xf>
    <xf numFmtId="0" fontId="1" fillId="8" borderId="28" xfId="0" applyFont="1" applyFill="1" applyBorder="1" applyAlignment="1">
      <alignment horizontal="center"/>
    </xf>
    <xf numFmtId="49" fontId="8" fillId="8" borderId="15" xfId="0" applyNumberFormat="1" applyFont="1" applyFill="1" applyBorder="1" applyAlignment="1">
      <alignment horizontal="center"/>
    </xf>
    <xf numFmtId="164" fontId="2" fillId="8" borderId="15" xfId="0" applyNumberFormat="1" applyFont="1" applyFill="1" applyBorder="1" applyAlignment="1">
      <alignment horizontal="right" vertical="center" indent="2"/>
    </xf>
    <xf numFmtId="0" fontId="1" fillId="11" borderId="27" xfId="0" applyFont="1" applyFill="1" applyBorder="1" applyAlignment="1">
      <alignment horizontal="center"/>
    </xf>
    <xf numFmtId="49" fontId="8" fillId="11" borderId="7" xfId="0" applyNumberFormat="1" applyFont="1" applyFill="1" applyBorder="1" applyAlignment="1">
      <alignment horizontal="center"/>
    </xf>
    <xf numFmtId="164" fontId="2" fillId="11" borderId="7" xfId="0" applyNumberFormat="1" applyFont="1" applyFill="1" applyBorder="1" applyAlignment="1">
      <alignment horizontal="right" vertical="center" indent="2"/>
    </xf>
    <xf numFmtId="0" fontId="1" fillId="11" borderId="21" xfId="0" applyFont="1" applyFill="1" applyBorder="1" applyAlignment="1">
      <alignment horizontal="center"/>
    </xf>
    <xf numFmtId="0" fontId="1" fillId="11" borderId="28" xfId="0" applyFont="1" applyFill="1" applyBorder="1" applyAlignment="1">
      <alignment horizontal="center"/>
    </xf>
    <xf numFmtId="49" fontId="8" fillId="11" borderId="15" xfId="0" applyNumberFormat="1" applyFont="1" applyFill="1" applyBorder="1" applyAlignment="1">
      <alignment horizontal="center"/>
    </xf>
    <xf numFmtId="164" fontId="2" fillId="11" borderId="15" xfId="0" applyNumberFormat="1" applyFont="1" applyFill="1" applyBorder="1" applyAlignment="1">
      <alignment horizontal="right" vertical="center" indent="2"/>
    </xf>
    <xf numFmtId="0" fontId="1" fillId="13" borderId="27" xfId="0" applyFont="1" applyFill="1" applyBorder="1" applyAlignment="1">
      <alignment horizontal="center"/>
    </xf>
    <xf numFmtId="49" fontId="8" fillId="13" borderId="7" xfId="0" applyNumberFormat="1" applyFont="1" applyFill="1" applyBorder="1" applyAlignment="1">
      <alignment horizontal="center"/>
    </xf>
    <xf numFmtId="164" fontId="2" fillId="13" borderId="7" xfId="0" applyNumberFormat="1" applyFont="1" applyFill="1" applyBorder="1" applyAlignment="1">
      <alignment horizontal="right" vertical="center" indent="2"/>
    </xf>
    <xf numFmtId="0" fontId="1" fillId="13" borderId="21" xfId="0" applyFont="1" applyFill="1" applyBorder="1" applyAlignment="1">
      <alignment horizontal="center"/>
    </xf>
    <xf numFmtId="0" fontId="1" fillId="13" borderId="28" xfId="0" applyFont="1" applyFill="1" applyBorder="1" applyAlignment="1">
      <alignment horizontal="center"/>
    </xf>
    <xf numFmtId="49" fontId="8" fillId="13" borderId="15" xfId="0" applyNumberFormat="1" applyFont="1" applyFill="1" applyBorder="1" applyAlignment="1">
      <alignment horizontal="center"/>
    </xf>
    <xf numFmtId="164" fontId="2" fillId="13" borderId="15" xfId="0" applyNumberFormat="1" applyFont="1" applyFill="1" applyBorder="1" applyAlignment="1">
      <alignment horizontal="right" vertical="center" indent="2"/>
    </xf>
    <xf numFmtId="0" fontId="1" fillId="14" borderId="27" xfId="0" applyFont="1" applyFill="1" applyBorder="1" applyAlignment="1">
      <alignment horizontal="center"/>
    </xf>
    <xf numFmtId="49" fontId="8" fillId="14" borderId="7" xfId="0" applyNumberFormat="1" applyFont="1" applyFill="1" applyBorder="1" applyAlignment="1">
      <alignment horizontal="center"/>
    </xf>
    <xf numFmtId="164" fontId="2" fillId="14" borderId="7" xfId="0" applyNumberFormat="1" applyFont="1" applyFill="1" applyBorder="1" applyAlignment="1">
      <alignment horizontal="right" vertical="center" indent="2"/>
    </xf>
    <xf numFmtId="0" fontId="1" fillId="14" borderId="21" xfId="0" applyFont="1" applyFill="1" applyBorder="1" applyAlignment="1">
      <alignment horizontal="center"/>
    </xf>
    <xf numFmtId="0" fontId="1" fillId="14" borderId="28" xfId="0" applyFont="1" applyFill="1" applyBorder="1" applyAlignment="1">
      <alignment horizontal="center"/>
    </xf>
    <xf numFmtId="49" fontId="8" fillId="14" borderId="15" xfId="0" applyNumberFormat="1" applyFont="1" applyFill="1" applyBorder="1" applyAlignment="1">
      <alignment horizontal="center"/>
    </xf>
    <xf numFmtId="164" fontId="2" fillId="14" borderId="15" xfId="0" applyNumberFormat="1" applyFont="1" applyFill="1" applyBorder="1" applyAlignment="1">
      <alignment horizontal="right" vertical="center" indent="2"/>
    </xf>
    <xf numFmtId="0" fontId="1" fillId="15" borderId="27" xfId="0" applyFont="1" applyFill="1" applyBorder="1" applyAlignment="1">
      <alignment horizontal="center"/>
    </xf>
    <xf numFmtId="49" fontId="8" fillId="15" borderId="7" xfId="0" applyNumberFormat="1" applyFont="1" applyFill="1" applyBorder="1" applyAlignment="1">
      <alignment horizontal="center"/>
    </xf>
    <xf numFmtId="164" fontId="2" fillId="15" borderId="7" xfId="0" applyNumberFormat="1" applyFont="1" applyFill="1" applyBorder="1" applyAlignment="1">
      <alignment horizontal="right" vertical="center" indent="2"/>
    </xf>
    <xf numFmtId="0" fontId="1" fillId="15" borderId="21" xfId="0" applyFont="1" applyFill="1" applyBorder="1" applyAlignment="1">
      <alignment horizontal="center"/>
    </xf>
    <xf numFmtId="0" fontId="1" fillId="15" borderId="28" xfId="0" applyFont="1" applyFill="1" applyBorder="1" applyAlignment="1">
      <alignment horizontal="center"/>
    </xf>
    <xf numFmtId="49" fontId="8" fillId="15" borderId="15" xfId="0" applyNumberFormat="1" applyFont="1" applyFill="1" applyBorder="1" applyAlignment="1">
      <alignment horizontal="center"/>
    </xf>
    <xf numFmtId="164" fontId="2" fillId="15" borderId="15" xfId="0" applyNumberFormat="1" applyFont="1" applyFill="1" applyBorder="1" applyAlignment="1">
      <alignment horizontal="right" vertical="center" indent="2"/>
    </xf>
    <xf numFmtId="0" fontId="1" fillId="16" borderId="27" xfId="0" applyFont="1" applyFill="1" applyBorder="1" applyAlignment="1">
      <alignment horizontal="center"/>
    </xf>
    <xf numFmtId="49" fontId="8" fillId="16" borderId="7" xfId="0" applyNumberFormat="1" applyFont="1" applyFill="1" applyBorder="1" applyAlignment="1">
      <alignment horizontal="center"/>
    </xf>
    <xf numFmtId="164" fontId="2" fillId="16" borderId="7" xfId="0" applyNumberFormat="1" applyFont="1" applyFill="1" applyBorder="1" applyAlignment="1">
      <alignment horizontal="right" vertical="center" indent="2"/>
    </xf>
    <xf numFmtId="0" fontId="6" fillId="16" borderId="21" xfId="0" applyFont="1" applyFill="1" applyBorder="1" applyAlignment="1">
      <alignment horizontal="center"/>
    </xf>
    <xf numFmtId="0" fontId="6" fillId="16" borderId="28" xfId="0" applyFont="1" applyFill="1" applyBorder="1" applyAlignment="1">
      <alignment horizontal="center"/>
    </xf>
    <xf numFmtId="49" fontId="8" fillId="16" borderId="15" xfId="0" applyNumberFormat="1" applyFont="1" applyFill="1" applyBorder="1" applyAlignment="1">
      <alignment horizontal="center"/>
    </xf>
    <xf numFmtId="164" fontId="2" fillId="16" borderId="15" xfId="0" applyNumberFormat="1" applyFont="1" applyFill="1" applyBorder="1" applyAlignment="1">
      <alignment horizontal="right" vertical="center" indent="2"/>
    </xf>
    <xf numFmtId="0" fontId="1" fillId="0" borderId="1"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0" fillId="0" borderId="0" xfId="0" applyFont="1" applyAlignment="1" applyProtection="1">
      <alignment horizontal="center" vertical="center"/>
      <protection locked="0"/>
    </xf>
    <xf numFmtId="0" fontId="11" fillId="0" borderId="0" xfId="0" applyFont="1" applyAlignment="1">
      <alignment horizontal="center" vertical="center"/>
    </xf>
    <xf numFmtId="44" fontId="11" fillId="0" borderId="0" xfId="2" applyFont="1" applyBorder="1" applyAlignment="1" applyProtection="1">
      <alignment horizontal="center" vertical="center"/>
      <protection locked="0"/>
    </xf>
    <xf numFmtId="9" fontId="11" fillId="0" borderId="0" xfId="3" applyFont="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horizontal="center" vertical="top"/>
    </xf>
    <xf numFmtId="0" fontId="10" fillId="18" borderId="33" xfId="0" applyFont="1" applyFill="1" applyBorder="1" applyAlignment="1">
      <alignment horizontal="left"/>
    </xf>
    <xf numFmtId="0" fontId="11" fillId="18" borderId="33" xfId="0" applyFont="1" applyFill="1" applyBorder="1" applyAlignment="1">
      <alignment horizontal="left"/>
    </xf>
    <xf numFmtId="0" fontId="10" fillId="18" borderId="0" xfId="0" applyFont="1" applyFill="1"/>
    <xf numFmtId="0" fontId="11" fillId="18" borderId="0" xfId="0" applyFont="1" applyFill="1"/>
    <xf numFmtId="0" fontId="10" fillId="0" borderId="32" xfId="0" applyFont="1" applyBorder="1" applyAlignment="1">
      <alignment horizontal="left" vertical="top"/>
    </xf>
    <xf numFmtId="0" fontId="11" fillId="0" borderId="32" xfId="0" applyFont="1" applyBorder="1" applyAlignment="1">
      <alignment horizontal="left" vertical="top"/>
    </xf>
    <xf numFmtId="0" fontId="10" fillId="0" borderId="34" xfId="0" applyFont="1" applyBorder="1" applyAlignment="1">
      <alignment horizontal="left" vertical="top"/>
    </xf>
    <xf numFmtId="0" fontId="11" fillId="0" borderId="0" xfId="0" applyFont="1"/>
    <xf numFmtId="0" fontId="10" fillId="0" borderId="0" xfId="0" applyFont="1" applyAlignment="1">
      <alignment vertical="top"/>
    </xf>
    <xf numFmtId="0" fontId="10" fillId="0" borderId="35" xfId="0" applyFont="1" applyBorder="1" applyAlignment="1">
      <alignment horizontal="left" vertical="top"/>
    </xf>
    <xf numFmtId="0" fontId="11" fillId="0" borderId="35" xfId="0" applyFont="1" applyBorder="1" applyAlignment="1">
      <alignment vertical="top"/>
    </xf>
    <xf numFmtId="0" fontId="10" fillId="0" borderId="35" xfId="0" applyFont="1" applyBorder="1" applyAlignment="1">
      <alignment horizontal="center" vertical="top"/>
    </xf>
    <xf numFmtId="0" fontId="10" fillId="0" borderId="36" xfId="0" applyFont="1" applyBorder="1" applyAlignment="1">
      <alignment horizontal="left" vertical="top"/>
    </xf>
    <xf numFmtId="0" fontId="11" fillId="0" borderId="36" xfId="0" applyFont="1" applyBorder="1" applyAlignment="1">
      <alignment vertical="top"/>
    </xf>
    <xf numFmtId="166" fontId="11" fillId="0" borderId="36" xfId="3" applyNumberFormat="1" applyFont="1" applyBorder="1" applyAlignment="1" applyProtection="1">
      <alignment vertical="top"/>
    </xf>
    <xf numFmtId="0" fontId="11" fillId="0" borderId="32" xfId="0" applyFont="1" applyBorder="1" applyAlignment="1">
      <alignment vertical="top"/>
    </xf>
    <xf numFmtId="166" fontId="11" fillId="0" borderId="32" xfId="3" applyNumberFormat="1" applyFont="1" applyBorder="1" applyAlignment="1" applyProtection="1">
      <alignment vertical="top"/>
    </xf>
    <xf numFmtId="0" fontId="11" fillId="0" borderId="0" xfId="0" applyFont="1" applyAlignment="1">
      <alignment horizontal="left" vertical="top"/>
    </xf>
    <xf numFmtId="0" fontId="11" fillId="0" borderId="0" xfId="0" applyFont="1" applyAlignment="1">
      <alignment vertical="top"/>
    </xf>
    <xf numFmtId="0" fontId="11" fillId="18" borderId="32" xfId="0" applyFont="1" applyFill="1" applyBorder="1" applyAlignment="1">
      <alignment horizontal="left"/>
    </xf>
    <xf numFmtId="0" fontId="10" fillId="18" borderId="32" xfId="0" applyFont="1" applyFill="1" applyBorder="1" applyAlignment="1">
      <alignment horizontal="left"/>
    </xf>
    <xf numFmtId="0" fontId="11" fillId="0" borderId="32" xfId="0" applyFont="1" applyBorder="1" applyAlignment="1">
      <alignment horizontal="left"/>
    </xf>
    <xf numFmtId="0" fontId="10" fillId="0" borderId="32" xfId="0" applyFont="1" applyBorder="1" applyAlignment="1">
      <alignment horizontal="left"/>
    </xf>
    <xf numFmtId="0" fontId="13" fillId="0" borderId="0" xfId="0" applyFont="1"/>
    <xf numFmtId="166" fontId="10" fillId="0" borderId="34" xfId="3" applyNumberFormat="1" applyFont="1" applyBorder="1" applyAlignment="1" applyProtection="1">
      <alignment vertical="top"/>
    </xf>
    <xf numFmtId="10" fontId="11" fillId="0" borderId="0" xfId="0" applyNumberFormat="1" applyFont="1" applyAlignment="1">
      <alignment vertical="top"/>
    </xf>
    <xf numFmtId="0" fontId="11" fillId="0" borderId="0" xfId="0" quotePrefix="1" applyFont="1" applyAlignment="1">
      <alignment vertical="top"/>
    </xf>
    <xf numFmtId="0" fontId="10" fillId="18" borderId="0" xfId="0" applyFont="1" applyFill="1" applyAlignment="1">
      <alignment horizontal="left"/>
    </xf>
    <xf numFmtId="0" fontId="10" fillId="18" borderId="0" xfId="0" applyFont="1" applyFill="1" applyAlignment="1">
      <alignment horizontal="left" vertical="top"/>
    </xf>
    <xf numFmtId="14" fontId="11" fillId="0" borderId="32" xfId="0" applyNumberFormat="1" applyFont="1" applyBorder="1" applyAlignment="1">
      <alignment horizontal="left" vertical="top"/>
    </xf>
    <xf numFmtId="167" fontId="11" fillId="19" borderId="32" xfId="1" applyNumberFormat="1" applyFont="1" applyFill="1" applyBorder="1" applyAlignment="1" applyProtection="1">
      <alignment horizontal="left" vertical="top"/>
    </xf>
    <xf numFmtId="0" fontId="14" fillId="0" borderId="0" xfId="0" applyFont="1" applyAlignment="1">
      <alignment horizontal="left" vertical="top" wrapText="1"/>
    </xf>
    <xf numFmtId="167" fontId="10" fillId="0" borderId="32" xfId="1" applyNumberFormat="1" applyFont="1" applyBorder="1" applyAlignment="1" applyProtection="1">
      <alignment horizontal="left" vertical="top"/>
    </xf>
    <xf numFmtId="168" fontId="10" fillId="19" borderId="32" xfId="1" applyNumberFormat="1" applyFont="1" applyFill="1" applyBorder="1" applyAlignment="1" applyProtection="1">
      <alignment horizontal="left" vertical="top"/>
    </xf>
    <xf numFmtId="14" fontId="11" fillId="0" borderId="0" xfId="0" applyNumberFormat="1" applyFont="1" applyAlignment="1">
      <alignment horizontal="left" vertical="top"/>
    </xf>
    <xf numFmtId="167" fontId="11" fillId="0" borderId="0" xfId="1" applyNumberFormat="1" applyFont="1" applyBorder="1" applyAlignment="1" applyProtection="1">
      <alignment horizontal="left" vertical="top"/>
    </xf>
    <xf numFmtId="0" fontId="15" fillId="0" borderId="0" xfId="0" applyFont="1" applyAlignment="1">
      <alignment horizontal="left" vertical="top"/>
    </xf>
    <xf numFmtId="166" fontId="11" fillId="0" borderId="0" xfId="3" applyNumberFormat="1" applyFont="1" applyBorder="1" applyAlignment="1" applyProtection="1">
      <alignment vertical="top"/>
    </xf>
    <xf numFmtId="0" fontId="11" fillId="0" borderId="0" xfId="0" applyFont="1" applyAlignment="1">
      <alignment horizontal="center" vertical="top"/>
    </xf>
    <xf numFmtId="43" fontId="11" fillId="0" borderId="0" xfId="1" quotePrefix="1" applyFont="1" applyBorder="1" applyAlignment="1" applyProtection="1">
      <alignment horizontal="left" vertical="top"/>
    </xf>
    <xf numFmtId="0" fontId="11" fillId="0" borderId="0" xfId="0" applyFont="1" applyAlignment="1">
      <alignment horizontal="left"/>
    </xf>
    <xf numFmtId="0" fontId="11" fillId="0" borderId="0" xfId="0" quotePrefix="1" applyFont="1" applyAlignment="1">
      <alignment horizontal="left" vertical="top"/>
    </xf>
    <xf numFmtId="0" fontId="10" fillId="0" borderId="32" xfId="0" applyFont="1" applyBorder="1" applyAlignment="1" applyProtection="1">
      <alignment horizontal="center" vertical="center"/>
      <protection locked="0"/>
    </xf>
    <xf numFmtId="0" fontId="10" fillId="20" borderId="32" xfId="0" applyFont="1" applyFill="1" applyBorder="1" applyAlignment="1" applyProtection="1">
      <alignment horizontal="center" vertical="center"/>
      <protection locked="0"/>
    </xf>
    <xf numFmtId="165" fontId="10" fillId="0" borderId="32" xfId="2" applyNumberFormat="1" applyFont="1" applyBorder="1" applyAlignment="1" applyProtection="1">
      <alignment vertical="top"/>
      <protection locked="0"/>
    </xf>
    <xf numFmtId="165" fontId="11" fillId="0" borderId="32" xfId="2" applyNumberFormat="1" applyFont="1" applyFill="1" applyBorder="1" applyAlignment="1" applyProtection="1">
      <alignment vertical="top"/>
    </xf>
    <xf numFmtId="44" fontId="17" fillId="0" borderId="0" xfId="7" applyNumberFormat="1" applyBorder="1" applyAlignment="1" applyProtection="1">
      <alignment horizontal="center" vertical="center"/>
      <protection locked="0"/>
    </xf>
    <xf numFmtId="1" fontId="10" fillId="0" borderId="0" xfId="2" applyNumberFormat="1" applyFont="1" applyBorder="1" applyAlignment="1" applyProtection="1">
      <alignment horizontal="center" vertical="center"/>
      <protection locked="0"/>
    </xf>
    <xf numFmtId="44" fontId="10" fillId="0" borderId="0" xfId="2" applyFont="1" applyBorder="1" applyAlignment="1" applyProtection="1">
      <alignment horizontal="center" vertical="center"/>
      <protection locked="0"/>
    </xf>
    <xf numFmtId="169" fontId="11" fillId="18" borderId="0" xfId="3" applyNumberFormat="1" applyFont="1" applyFill="1" applyBorder="1" applyAlignment="1" applyProtection="1">
      <alignment horizontal="center" vertical="center"/>
      <protection locked="0"/>
    </xf>
    <xf numFmtId="5" fontId="2" fillId="3" borderId="7" xfId="0" applyNumberFormat="1" applyFont="1" applyFill="1" applyBorder="1" applyAlignment="1">
      <alignment horizontal="right" vertical="center" indent="2"/>
    </xf>
    <xf numFmtId="5" fontId="2" fillId="3" borderId="11" xfId="0" applyNumberFormat="1" applyFont="1" applyFill="1" applyBorder="1" applyAlignment="1">
      <alignment horizontal="right" vertical="center" indent="2"/>
    </xf>
    <xf numFmtId="5" fontId="2" fillId="3" borderId="15" xfId="0" applyNumberFormat="1" applyFont="1" applyFill="1" applyBorder="1" applyAlignment="1">
      <alignment horizontal="right" vertical="center" indent="2"/>
    </xf>
    <xf numFmtId="5" fontId="2" fillId="4" borderId="7" xfId="0" applyNumberFormat="1" applyFont="1" applyFill="1" applyBorder="1" applyAlignment="1">
      <alignment horizontal="right" vertical="center" indent="2"/>
    </xf>
    <xf numFmtId="5" fontId="2" fillId="4" borderId="15" xfId="0" applyNumberFormat="1" applyFont="1" applyFill="1" applyBorder="1" applyAlignment="1">
      <alignment horizontal="right" vertical="center" indent="2"/>
    </xf>
    <xf numFmtId="5" fontId="2" fillId="6" borderId="7" xfId="0" applyNumberFormat="1" applyFont="1" applyFill="1" applyBorder="1" applyAlignment="1">
      <alignment horizontal="right" vertical="center" indent="2"/>
    </xf>
    <xf numFmtId="5" fontId="2" fillId="6" borderId="11" xfId="0" applyNumberFormat="1" applyFont="1" applyFill="1" applyBorder="1" applyAlignment="1">
      <alignment horizontal="right" vertical="center" indent="2"/>
    </xf>
    <xf numFmtId="5" fontId="2" fillId="6" borderId="15" xfId="0" applyNumberFormat="1" applyFont="1" applyFill="1" applyBorder="1" applyAlignment="1">
      <alignment horizontal="right" vertical="center" indent="2"/>
    </xf>
    <xf numFmtId="5" fontId="2" fillId="8" borderId="7" xfId="0" applyNumberFormat="1" applyFont="1" applyFill="1" applyBorder="1" applyAlignment="1">
      <alignment horizontal="right" vertical="center" indent="2"/>
    </xf>
    <xf numFmtId="5" fontId="2" fillId="8" borderId="11" xfId="0" applyNumberFormat="1" applyFont="1" applyFill="1" applyBorder="1" applyAlignment="1">
      <alignment horizontal="right" vertical="center" indent="2"/>
    </xf>
    <xf numFmtId="5" fontId="2" fillId="8" borderId="15" xfId="0" applyNumberFormat="1" applyFont="1" applyFill="1" applyBorder="1" applyAlignment="1">
      <alignment horizontal="right" vertical="center" indent="2"/>
    </xf>
    <xf numFmtId="5" fontId="2" fillId="11" borderId="7" xfId="0" applyNumberFormat="1" applyFont="1" applyFill="1" applyBorder="1" applyAlignment="1">
      <alignment horizontal="right" vertical="center" indent="2"/>
    </xf>
    <xf numFmtId="5" fontId="2" fillId="11" borderId="11" xfId="0" applyNumberFormat="1" applyFont="1" applyFill="1" applyBorder="1" applyAlignment="1">
      <alignment horizontal="right" vertical="center" indent="2"/>
    </xf>
    <xf numFmtId="5" fontId="2" fillId="11" borderId="15" xfId="0" applyNumberFormat="1" applyFont="1" applyFill="1" applyBorder="1" applyAlignment="1">
      <alignment horizontal="right" vertical="center" indent="2"/>
    </xf>
    <xf numFmtId="5" fontId="2" fillId="13" borderId="7" xfId="0" applyNumberFormat="1" applyFont="1" applyFill="1" applyBorder="1" applyAlignment="1">
      <alignment horizontal="right" vertical="center" indent="2"/>
    </xf>
    <xf numFmtId="5" fontId="2" fillId="13" borderId="11" xfId="0" applyNumberFormat="1" applyFont="1" applyFill="1" applyBorder="1" applyAlignment="1">
      <alignment horizontal="right" vertical="center" indent="2"/>
    </xf>
    <xf numFmtId="5" fontId="2" fillId="13" borderId="15" xfId="0" applyNumberFormat="1" applyFont="1" applyFill="1" applyBorder="1" applyAlignment="1">
      <alignment horizontal="right" vertical="center" indent="2"/>
    </xf>
    <xf numFmtId="5" fontId="2" fillId="14" borderId="7" xfId="0" applyNumberFormat="1" applyFont="1" applyFill="1" applyBorder="1" applyAlignment="1">
      <alignment horizontal="right" vertical="center" indent="2"/>
    </xf>
    <xf numFmtId="5" fontId="2" fillId="14" borderId="11" xfId="0" applyNumberFormat="1" applyFont="1" applyFill="1" applyBorder="1" applyAlignment="1">
      <alignment horizontal="right" vertical="center" indent="2"/>
    </xf>
    <xf numFmtId="5" fontId="2" fillId="14" borderId="15" xfId="0" applyNumberFormat="1" applyFont="1" applyFill="1" applyBorder="1" applyAlignment="1">
      <alignment horizontal="right" vertical="center" indent="2"/>
    </xf>
    <xf numFmtId="5" fontId="2" fillId="15" borderId="7" xfId="0" applyNumberFormat="1" applyFont="1" applyFill="1" applyBorder="1" applyAlignment="1">
      <alignment horizontal="right" vertical="center" indent="2"/>
    </xf>
    <xf numFmtId="5" fontId="2" fillId="15" borderId="11" xfId="0" applyNumberFormat="1" applyFont="1" applyFill="1" applyBorder="1" applyAlignment="1">
      <alignment horizontal="right" vertical="center" indent="2"/>
    </xf>
    <xf numFmtId="5" fontId="2" fillId="15" borderId="15" xfId="0" applyNumberFormat="1" applyFont="1" applyFill="1" applyBorder="1" applyAlignment="1">
      <alignment horizontal="right" vertical="center" indent="2"/>
    </xf>
    <xf numFmtId="5" fontId="2" fillId="16" borderId="7" xfId="0" applyNumberFormat="1" applyFont="1" applyFill="1" applyBorder="1" applyAlignment="1">
      <alignment horizontal="right" vertical="center" indent="2"/>
    </xf>
    <xf numFmtId="5" fontId="2" fillId="16" borderId="11" xfId="0" applyNumberFormat="1" applyFont="1" applyFill="1" applyBorder="1" applyAlignment="1">
      <alignment horizontal="right" vertical="center" indent="2"/>
    </xf>
    <xf numFmtId="5" fontId="2" fillId="16" borderId="15" xfId="0" applyNumberFormat="1" applyFont="1" applyFill="1" applyBorder="1" applyAlignment="1">
      <alignment horizontal="right" vertical="center" indent="2"/>
    </xf>
    <xf numFmtId="0" fontId="18" fillId="0" borderId="0" xfId="0" applyFont="1"/>
    <xf numFmtId="0" fontId="1" fillId="0" borderId="0" xfId="0" applyFont="1" applyAlignment="1">
      <alignment horizontal="right" vertical="center"/>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31" xfId="0" applyFont="1" applyBorder="1" applyAlignment="1">
      <alignment horizontal="center" vertical="center" wrapText="1"/>
    </xf>
    <xf numFmtId="165" fontId="18" fillId="0" borderId="0" xfId="0" applyNumberFormat="1" applyFont="1"/>
    <xf numFmtId="0" fontId="1" fillId="11" borderId="6" xfId="0" applyFont="1" applyFill="1" applyBorder="1" applyAlignment="1">
      <alignment horizontal="center"/>
    </xf>
    <xf numFmtId="0" fontId="2" fillId="11" borderId="18" xfId="0" applyFont="1" applyFill="1" applyBorder="1" applyAlignment="1">
      <alignment horizontal="left" vertical="center" wrapText="1"/>
    </xf>
    <xf numFmtId="0" fontId="1" fillId="3" borderId="6" xfId="0" applyFont="1" applyFill="1" applyBorder="1" applyAlignment="1">
      <alignment horizontal="center" vertical="center"/>
    </xf>
    <xf numFmtId="0" fontId="2" fillId="3" borderId="18" xfId="0" applyFont="1" applyFill="1" applyBorder="1" applyAlignment="1">
      <alignment horizontal="left" vertical="center" wrapText="1"/>
    </xf>
    <xf numFmtId="0" fontId="2" fillId="4" borderId="7" xfId="0" applyFont="1" applyFill="1" applyBorder="1" applyAlignment="1">
      <alignment vertical="center" wrapText="1"/>
    </xf>
    <xf numFmtId="0" fontId="2" fillId="4" borderId="11" xfId="0" applyFont="1" applyFill="1" applyBorder="1" applyAlignment="1">
      <alignment vertical="center"/>
    </xf>
    <xf numFmtId="0" fontId="2" fillId="4" borderId="22" xfId="0" applyFont="1" applyFill="1" applyBorder="1" applyAlignment="1">
      <alignment vertical="center"/>
    </xf>
    <xf numFmtId="0" fontId="2" fillId="6" borderId="7" xfId="0" applyFont="1" applyFill="1" applyBorder="1" applyAlignment="1">
      <alignment vertical="top" wrapText="1"/>
    </xf>
    <xf numFmtId="0" fontId="2" fillId="6" borderId="11" xfId="0" applyFont="1" applyFill="1" applyBorder="1" applyAlignment="1">
      <alignment vertical="top"/>
    </xf>
    <xf numFmtId="0" fontId="2" fillId="6" borderId="22" xfId="0" applyFont="1" applyFill="1" applyBorder="1" applyAlignment="1">
      <alignment vertical="top"/>
    </xf>
    <xf numFmtId="0" fontId="2" fillId="8" borderId="18" xfId="0" applyFont="1" applyFill="1" applyBorder="1" applyAlignment="1">
      <alignment vertical="center" wrapText="1"/>
    </xf>
    <xf numFmtId="0" fontId="2" fillId="8" borderId="19" xfId="0" applyFont="1" applyFill="1" applyBorder="1" applyAlignment="1">
      <alignment vertical="center" wrapText="1"/>
    </xf>
    <xf numFmtId="0" fontId="2" fillId="8" borderId="0" xfId="0" applyFont="1" applyFill="1"/>
    <xf numFmtId="0" fontId="2" fillId="11" borderId="19" xfId="0" applyFont="1" applyFill="1" applyBorder="1" applyAlignment="1">
      <alignment vertical="center" wrapText="1"/>
    </xf>
    <xf numFmtId="0" fontId="2" fillId="11" borderId="19" xfId="0" applyFont="1" applyFill="1" applyBorder="1" applyAlignment="1">
      <alignment vertical="center"/>
    </xf>
    <xf numFmtId="0" fontId="2" fillId="11" borderId="20" xfId="0" applyFont="1" applyFill="1" applyBorder="1" applyAlignment="1">
      <alignment vertical="center"/>
    </xf>
    <xf numFmtId="2" fontId="1" fillId="2" borderId="0" xfId="0" applyNumberFormat="1" applyFont="1" applyFill="1" applyAlignment="1">
      <alignment horizontal="center" vertical="center"/>
    </xf>
    <xf numFmtId="49" fontId="2" fillId="12" borderId="8" xfId="0" applyNumberFormat="1" applyFont="1" applyFill="1" applyBorder="1" applyAlignment="1">
      <alignment horizontal="center" vertical="center"/>
    </xf>
    <xf numFmtId="49" fontId="2" fillId="3" borderId="26" xfId="0" applyNumberFormat="1" applyFont="1" applyFill="1" applyBorder="1" applyAlignment="1">
      <alignment horizontal="center" vertical="center"/>
    </xf>
    <xf numFmtId="49" fontId="2" fillId="4" borderId="7"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49" fontId="2" fillId="4" borderId="22" xfId="0" applyNumberFormat="1" applyFont="1" applyFill="1" applyBorder="1" applyAlignment="1">
      <alignment horizontal="center" vertical="center"/>
    </xf>
    <xf numFmtId="49" fontId="2" fillId="6" borderId="7" xfId="0" applyNumberFormat="1" applyFont="1" applyFill="1" applyBorder="1" applyAlignment="1">
      <alignment horizontal="center" vertical="center"/>
    </xf>
    <xf numFmtId="49" fontId="2" fillId="6" borderId="11" xfId="0" applyNumberFormat="1" applyFont="1" applyFill="1" applyBorder="1" applyAlignment="1">
      <alignment horizontal="center" vertical="center"/>
    </xf>
    <xf numFmtId="49" fontId="2" fillId="6" borderId="22"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8" borderId="12" xfId="0" applyNumberFormat="1" applyFont="1" applyFill="1" applyBorder="1" applyAlignment="1">
      <alignment horizontal="center" vertical="center"/>
    </xf>
    <xf numFmtId="49" fontId="2" fillId="8" borderId="29" xfId="0" applyNumberFormat="1" applyFont="1" applyFill="1" applyBorder="1" applyAlignment="1">
      <alignment horizontal="center" vertical="center"/>
    </xf>
    <xf numFmtId="49" fontId="2" fillId="11" borderId="12" xfId="0" applyNumberFormat="1" applyFont="1" applyFill="1" applyBorder="1" applyAlignment="1">
      <alignment horizontal="center" vertical="center"/>
    </xf>
    <xf numFmtId="49" fontId="2" fillId="11" borderId="16" xfId="0" applyNumberFormat="1" applyFont="1" applyFill="1" applyBorder="1" applyAlignment="1">
      <alignment horizontal="center" vertical="center"/>
    </xf>
    <xf numFmtId="0" fontId="18" fillId="0" borderId="0" xfId="0" applyFont="1" applyAlignment="1">
      <alignment horizontal="center"/>
    </xf>
    <xf numFmtId="0" fontId="18" fillId="0" borderId="0" xfId="0" applyFont="1" applyAlignment="1">
      <alignment horizontal="center" vertical="center"/>
    </xf>
    <xf numFmtId="164" fontId="19" fillId="12" borderId="9" xfId="0" applyNumberFormat="1" applyFont="1" applyFill="1" applyBorder="1" applyAlignment="1">
      <alignment horizontal="center" vertical="center"/>
    </xf>
    <xf numFmtId="164" fontId="19" fillId="17" borderId="30" xfId="0" applyNumberFormat="1" applyFont="1" applyFill="1" applyBorder="1" applyAlignment="1">
      <alignment horizontal="center" vertical="center"/>
    </xf>
    <xf numFmtId="164" fontId="19" fillId="5" borderId="9" xfId="0" applyNumberFormat="1" applyFont="1" applyFill="1" applyBorder="1" applyAlignment="1">
      <alignment horizontal="center" vertical="center"/>
    </xf>
    <xf numFmtId="164" fontId="19" fillId="5" borderId="13" xfId="0" applyNumberFormat="1" applyFont="1" applyFill="1" applyBorder="1" applyAlignment="1">
      <alignment horizontal="center" vertical="center"/>
    </xf>
    <xf numFmtId="164" fontId="19" fillId="5" borderId="23" xfId="0" applyNumberFormat="1" applyFont="1" applyFill="1" applyBorder="1" applyAlignment="1">
      <alignment horizontal="center" vertical="center"/>
    </xf>
    <xf numFmtId="164" fontId="19" fillId="7" borderId="9" xfId="0" applyNumberFormat="1" applyFont="1" applyFill="1" applyBorder="1" applyAlignment="1">
      <alignment horizontal="center" vertical="center"/>
    </xf>
    <xf numFmtId="164" fontId="19" fillId="7" borderId="13" xfId="0" applyNumberFormat="1" applyFont="1" applyFill="1" applyBorder="1" applyAlignment="1">
      <alignment horizontal="center" vertical="center"/>
    </xf>
    <xf numFmtId="164" fontId="19" fillId="7" borderId="23" xfId="0" applyNumberFormat="1" applyFont="1" applyFill="1" applyBorder="1" applyAlignment="1">
      <alignment horizontal="center" vertical="center"/>
    </xf>
    <xf numFmtId="164" fontId="19" fillId="10" borderId="9" xfId="0" applyNumberFormat="1" applyFont="1" applyFill="1" applyBorder="1" applyAlignment="1">
      <alignment horizontal="center" vertical="center"/>
    </xf>
    <xf numFmtId="164" fontId="19" fillId="10" borderId="13" xfId="0" applyNumberFormat="1" applyFont="1" applyFill="1" applyBorder="1" applyAlignment="1">
      <alignment horizontal="center" vertical="center"/>
    </xf>
    <xf numFmtId="164" fontId="19" fillId="10" borderId="23" xfId="0" applyNumberFormat="1" applyFont="1" applyFill="1" applyBorder="1" applyAlignment="1">
      <alignment horizontal="center" vertical="center"/>
    </xf>
    <xf numFmtId="164" fontId="19" fillId="12" borderId="13" xfId="0" applyNumberFormat="1" applyFont="1" applyFill="1" applyBorder="1" applyAlignment="1">
      <alignment horizontal="center" vertical="center"/>
    </xf>
    <xf numFmtId="164" fontId="19" fillId="12" borderId="17" xfId="0" applyNumberFormat="1" applyFont="1" applyFill="1" applyBorder="1" applyAlignment="1">
      <alignment horizontal="center" vertical="center"/>
    </xf>
    <xf numFmtId="0" fontId="1" fillId="11" borderId="10" xfId="0" applyFont="1" applyFill="1" applyBorder="1" applyAlignment="1">
      <alignment horizontal="center"/>
    </xf>
    <xf numFmtId="0" fontId="2" fillId="11" borderId="19" xfId="0" applyFont="1" applyFill="1" applyBorder="1" applyAlignment="1">
      <alignment horizontal="left" vertical="center" wrapText="1"/>
    </xf>
    <xf numFmtId="49" fontId="2" fillId="12" borderId="39" xfId="0" applyNumberFormat="1" applyFont="1" applyFill="1" applyBorder="1" applyAlignment="1">
      <alignment horizontal="center" vertical="center"/>
    </xf>
    <xf numFmtId="164" fontId="19" fillId="12" borderId="38" xfId="0" applyNumberFormat="1" applyFont="1" applyFill="1" applyBorder="1" applyAlignment="1">
      <alignment horizontal="center" vertical="center"/>
    </xf>
    <xf numFmtId="164" fontId="19" fillId="12" borderId="38" xfId="0" applyNumberFormat="1" applyFont="1" applyFill="1" applyBorder="1" applyAlignment="1">
      <alignment horizontal="left"/>
    </xf>
    <xf numFmtId="0" fontId="21" fillId="0" borderId="0" xfId="0" applyFont="1"/>
    <xf numFmtId="14" fontId="11" fillId="0" borderId="0" xfId="0" applyNumberFormat="1" applyFont="1"/>
    <xf numFmtId="0" fontId="2" fillId="11" borderId="7" xfId="0" applyFont="1" applyFill="1" applyBorder="1" applyAlignment="1">
      <alignment horizontal="left" vertical="center" wrapText="1"/>
    </xf>
    <xf numFmtId="164" fontId="19" fillId="12" borderId="9" xfId="0" applyNumberFormat="1" applyFont="1" applyFill="1" applyBorder="1"/>
    <xf numFmtId="0" fontId="21" fillId="0" borderId="40" xfId="0" applyFont="1" applyBorder="1"/>
    <xf numFmtId="0" fontId="2" fillId="4" borderId="7" xfId="0" applyFont="1" applyFill="1" applyBorder="1" applyAlignment="1">
      <alignment vertical="center" wrapText="1"/>
    </xf>
    <xf numFmtId="0" fontId="2" fillId="4" borderId="11" xfId="0" applyFont="1" applyFill="1" applyBorder="1" applyAlignment="1">
      <alignment vertical="center"/>
    </xf>
    <xf numFmtId="0" fontId="2" fillId="4" borderId="22" xfId="0" applyFont="1" applyFill="1" applyBorder="1" applyAlignment="1">
      <alignment vertical="center"/>
    </xf>
    <xf numFmtId="0" fontId="2" fillId="6" borderId="7" xfId="0" applyFont="1" applyFill="1" applyBorder="1" applyAlignment="1">
      <alignment vertical="top" wrapText="1"/>
    </xf>
    <xf numFmtId="0" fontId="2" fillId="6" borderId="11" xfId="0" applyFont="1" applyFill="1" applyBorder="1" applyAlignment="1">
      <alignment vertical="top"/>
    </xf>
    <xf numFmtId="0" fontId="2" fillId="6" borderId="22" xfId="0" applyFont="1" applyFill="1" applyBorder="1" applyAlignment="1">
      <alignment vertical="top"/>
    </xf>
    <xf numFmtId="0" fontId="20" fillId="9" borderId="18" xfId="0" applyFont="1" applyFill="1" applyBorder="1" applyAlignment="1">
      <alignment horizontal="center" vertical="center" textRotation="90" wrapText="1"/>
    </xf>
    <xf numFmtId="0" fontId="20" fillId="9" borderId="19" xfId="0" applyFont="1" applyFill="1" applyBorder="1" applyAlignment="1">
      <alignment horizontal="center" vertical="center" textRotation="90" wrapText="1"/>
    </xf>
    <xf numFmtId="0" fontId="20" fillId="9" borderId="20" xfId="0" applyFont="1" applyFill="1" applyBorder="1" applyAlignment="1">
      <alignment horizontal="center" vertical="center" textRotation="90"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6" borderId="6"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4"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10" xfId="0" applyFont="1" applyFill="1" applyBorder="1" applyAlignment="1">
      <alignment horizontal="center" vertical="center"/>
    </xf>
    <xf numFmtId="0" fontId="1" fillId="8" borderId="14" xfId="0" applyFont="1" applyFill="1" applyBorder="1" applyAlignment="1">
      <alignment horizontal="center" vertical="center"/>
    </xf>
    <xf numFmtId="0" fontId="1" fillId="11" borderId="6" xfId="0" applyFont="1" applyFill="1" applyBorder="1" applyAlignment="1">
      <alignment horizontal="center" vertical="center"/>
    </xf>
    <xf numFmtId="0" fontId="1" fillId="11" borderId="10" xfId="0" applyFont="1" applyFill="1" applyBorder="1" applyAlignment="1">
      <alignment horizontal="center" vertical="center"/>
    </xf>
    <xf numFmtId="0" fontId="1" fillId="11" borderId="1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right" vertical="center"/>
    </xf>
    <xf numFmtId="0" fontId="1" fillId="0" borderId="25" xfId="0" applyFont="1" applyBorder="1" applyAlignment="1">
      <alignment horizontal="center" vertical="center" wrapText="1"/>
    </xf>
    <xf numFmtId="0" fontId="8" fillId="0" borderId="37" xfId="0" applyFont="1" applyBorder="1" applyAlignment="1">
      <alignment horizontal="center" vertical="center" wrapText="1"/>
    </xf>
    <xf numFmtId="44" fontId="11" fillId="0" borderId="0" xfId="2" applyFont="1" applyBorder="1" applyAlignment="1" applyProtection="1">
      <alignment horizontal="left" vertical="center"/>
      <protection locked="0"/>
    </xf>
    <xf numFmtId="2" fontId="11" fillId="21" borderId="0" xfId="2" applyNumberFormat="1" applyFont="1" applyFill="1" applyBorder="1" applyAlignment="1" applyProtection="1">
      <alignment horizontal="center" vertical="center"/>
      <protection locked="0"/>
    </xf>
  </cellXfs>
  <cellStyles count="8">
    <cellStyle name="Comma" xfId="1" builtinId="3"/>
    <cellStyle name="Currency" xfId="2" builtinId="4"/>
    <cellStyle name="Currency 2" xfId="6" xr:uid="{6071EB0E-D6A7-43C8-87BC-18058F387EE2}"/>
    <cellStyle name="Hyperlink" xfId="7" builtinId="8"/>
    <cellStyle name="Normal" xfId="0" builtinId="0"/>
    <cellStyle name="Normal 2" xfId="4" xr:uid="{3E5191CA-F9FA-44AE-899A-FCB14CECD4A4}"/>
    <cellStyle name="Normal 3" xfId="5" xr:uid="{042B4FD7-86EC-484E-A1F6-BBA7D94B19F7}"/>
    <cellStyle name="Percent" xfId="3" builtinId="5"/>
  </cellStyles>
  <dxfs count="0"/>
  <tableStyles count="0" defaultTableStyle="TableStyleMedium2" defaultPivotStyle="PivotStyleLight16"/>
  <colors>
    <mruColors>
      <color rgb="FF0000FF"/>
      <color rgb="FF99CCFF"/>
      <color rgb="FFFF99CC"/>
      <color rgb="FF99CC00"/>
      <color rgb="FF33CCCC"/>
      <color rgb="FFCC99FF"/>
      <color rgb="FF3366FF"/>
      <color rgb="FFCC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342900</xdr:colOff>
      <xdr:row>34</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5829300"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1" u="sng"/>
            <a:t>Salary</a:t>
          </a:r>
          <a:r>
            <a:rPr lang="en-AU" sz="1600" b="1" u="sng" baseline="0"/>
            <a:t> Scales 2024</a:t>
          </a:r>
        </a:p>
        <a:p>
          <a:endParaRPr lang="en-AU" sz="1100" baseline="0"/>
        </a:p>
        <a:p>
          <a:r>
            <a:rPr lang="en-AU" sz="1100" baseline="0">
              <a:solidFill>
                <a:schemeClr val="tx1"/>
              </a:solidFill>
            </a:rPr>
            <a:t>The </a:t>
          </a:r>
          <a:r>
            <a:rPr lang="en-AU" sz="1100" i="1" u="none" baseline="0">
              <a:solidFill>
                <a:schemeClr val="tx1"/>
              </a:solidFill>
            </a:rPr>
            <a:t>indicative</a:t>
          </a:r>
          <a:r>
            <a:rPr lang="en-AU" sz="1100" baseline="0">
              <a:solidFill>
                <a:schemeClr val="tx1"/>
              </a:solidFill>
            </a:rPr>
            <a:t> 2024 salaries shown in this spreadsheet have been calculated as as per the UQ Costing and Pricing Tool (</a:t>
          </a:r>
          <a:r>
            <a:rPr lang="en-AU">
              <a:hlinkClick xmlns:r="http://schemas.openxmlformats.org/officeDocument/2006/relationships" r:id=""/>
            </a:rPr>
            <a:t>https://research.uq.edu.au/research-support/research-management/applying-and-submitting-proposal/budget-preparation</a:t>
          </a:r>
          <a:r>
            <a:rPr lang="en-AU"/>
            <a:t>)</a:t>
          </a:r>
          <a:r>
            <a:rPr lang="en-AU" sz="1100" baseline="0">
              <a:solidFill>
                <a:schemeClr val="tx1"/>
              </a:solidFill>
            </a:rPr>
            <a:t>.  The salaries have been calculated based on all available knowledge as at October 2022.  However, the values </a:t>
          </a:r>
          <a:r>
            <a:rPr lang="en-AU" sz="1100" baseline="0"/>
            <a:t>are subject to final confirmation pending release of the University's 2024 pay scales and are accordingly provided as a guide only. Also included in the calculated amount is the 30.00% salary on-costs rate.</a:t>
          </a:r>
        </a:p>
        <a:p>
          <a:endParaRPr lang="en-AU" sz="1100" baseline="0"/>
        </a:p>
        <a:p>
          <a:r>
            <a:rPr lang="en-AU" sz="1100" baseline="0"/>
            <a:t>Applicants may wish to consider the level at which they select the salaries for Research Associates, Research Assistants and Technical Staff for their DECRa budgets.</a:t>
          </a:r>
        </a:p>
        <a:p>
          <a:endParaRPr lang="en-AU" sz="1100" baseline="0">
            <a:solidFill>
              <a:srgbClr val="FF0000"/>
            </a:solidFill>
          </a:endParaRPr>
        </a:p>
        <a:p>
          <a:r>
            <a:rPr lang="en-AU" sz="1100" baseline="0">
              <a:solidFill>
                <a:sysClr val="windowText" lastClr="000000"/>
              </a:solidFill>
            </a:rPr>
            <a:t>Two tabs are included:</a:t>
          </a:r>
        </a:p>
        <a:p>
          <a:r>
            <a:rPr lang="en-AU" sz="1100" baseline="0">
              <a:solidFill>
                <a:sysClr val="windowText" lastClr="000000"/>
              </a:solidFill>
            </a:rPr>
            <a:t>- UQ Research Academic Staff</a:t>
          </a:r>
        </a:p>
        <a:p>
          <a:r>
            <a:rPr lang="en-AU" sz="1100" baseline="0">
              <a:solidFill>
                <a:sysClr val="windowText" lastClr="000000"/>
              </a:solidFill>
            </a:rPr>
            <a:t>- UQ </a:t>
          </a:r>
          <a:r>
            <a:rPr lang="en-AU" sz="1100" baseline="0">
              <a:solidFill>
                <a:sysClr val="windowText" lastClr="000000"/>
              </a:solidFill>
              <a:latin typeface="+mn-lt"/>
              <a:ea typeface="+mn-ea"/>
              <a:cs typeface="+mn-cs"/>
            </a:rPr>
            <a:t>Professional Staff </a:t>
          </a:r>
        </a:p>
        <a:p>
          <a:endParaRPr lang="en-AU" sz="1100" baseline="0"/>
        </a:p>
        <a:p>
          <a:r>
            <a:rPr lang="en-AU" sz="1100" b="1" baseline="0"/>
            <a:t>Part-Time Appointments</a:t>
          </a:r>
        </a:p>
        <a:p>
          <a:r>
            <a:rPr lang="en-AU" sz="1100" baseline="0"/>
            <a:t>If you will not be appointing the staff member full-time to the project, you can determine the pro-rata salary by changing the </a:t>
          </a:r>
          <a:r>
            <a:rPr lang="en-AU" sz="1100" b="1" baseline="0"/>
            <a:t>FTE Fraction </a:t>
          </a:r>
          <a:r>
            <a:rPr lang="en-AU" sz="1100" baseline="0"/>
            <a:t>for each spreadsheet.</a:t>
          </a:r>
        </a:p>
        <a:p>
          <a:endParaRPr lang="en-AU" sz="1100" baseline="0"/>
        </a:p>
        <a:p>
          <a:r>
            <a:rPr lang="en-AU" sz="1100" b="1" baseline="0"/>
            <a:t>General Staff Casuals</a:t>
          </a:r>
        </a:p>
        <a:p>
          <a:r>
            <a:rPr lang="en-AU" sz="1100" baseline="0"/>
            <a:t>If you will be employing a casual general staff member you can calculate the total cost based on the number of hours. Enter the </a:t>
          </a:r>
          <a:r>
            <a:rPr lang="en-AU" sz="1100" b="1" baseline="0"/>
            <a:t>number of hours (casual) </a:t>
          </a:r>
          <a:r>
            <a:rPr lang="en-AU" sz="1100" baseline="0"/>
            <a:t>of the UQ General Staff tab and use the amount listed in column H.  This rate includes the casual loading.</a:t>
          </a:r>
        </a:p>
        <a:p>
          <a:endParaRPr lang="en-AU" sz="1100" baseline="0"/>
        </a:p>
        <a:p>
          <a:r>
            <a:rPr lang="en-AU" sz="1100" b="1" baseline="0">
              <a:solidFill>
                <a:schemeClr val="dk1"/>
              </a:solidFill>
              <a:effectLst/>
              <a:latin typeface="+mn-lt"/>
              <a:ea typeface="+mn-ea"/>
              <a:cs typeface="+mn-cs"/>
            </a:rPr>
            <a:t>ARC PhD Stipend</a:t>
          </a:r>
          <a:endParaRPr lang="en-AU">
            <a:effectLst/>
          </a:endParaRPr>
        </a:p>
        <a:p>
          <a:r>
            <a:rPr lang="en-AU" sz="1100" baseline="0">
              <a:solidFill>
                <a:schemeClr val="dk1"/>
              </a:solidFill>
              <a:effectLst/>
              <a:latin typeface="+mn-lt"/>
              <a:ea typeface="+mn-ea"/>
              <a:cs typeface="+mn-cs"/>
            </a:rPr>
            <a:t>The ARC stipend rate is set within the ARC RMS Project Cost section.  </a:t>
          </a:r>
          <a:r>
            <a:rPr lang="en-AU" sz="1100" b="0" i="0" baseline="0">
              <a:solidFill>
                <a:schemeClr val="dk1"/>
              </a:solidFill>
              <a:effectLst/>
              <a:latin typeface="+mn-lt"/>
              <a:ea typeface="+mn-ea"/>
              <a:cs typeface="+mn-cs"/>
            </a:rPr>
            <a:t>Higher Degree by Research Stipend budget requests are entered in the Personnel budget category by choosing from the drop down list under ‘Add Participant type’, above the Budget table in RMS</a:t>
          </a:r>
          <a:r>
            <a:rPr lang="en-AU" sz="1100" baseline="0">
              <a:solidFill>
                <a:schemeClr val="dk1"/>
              </a:solidFill>
              <a:effectLst/>
              <a:latin typeface="+mn-lt"/>
              <a:ea typeface="+mn-ea"/>
              <a:cs typeface="+mn-cs"/>
            </a:rPr>
            <a:t>.</a:t>
          </a:r>
        </a:p>
        <a:p>
          <a:endParaRPr lang="en-AU" sz="1100"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UQ PhD Stipend</a:t>
          </a:r>
          <a:endParaRPr lang="en-AU">
            <a:effectLst/>
          </a:endParaRPr>
        </a:p>
        <a:p>
          <a:r>
            <a:rPr lang="en-AU" sz="1100" b="0" baseline="0">
              <a:solidFill>
                <a:schemeClr val="dk1"/>
              </a:solidFill>
              <a:effectLst/>
              <a:latin typeface="+mn-lt"/>
              <a:ea typeface="+mn-ea"/>
              <a:cs typeface="+mn-cs"/>
            </a:rPr>
            <a:t>The UQ stipend rate is </a:t>
          </a:r>
          <a:r>
            <a:rPr lang="en-AU" sz="1100" b="1" baseline="0">
              <a:solidFill>
                <a:schemeClr val="dk1"/>
              </a:solidFill>
              <a:effectLst/>
              <a:latin typeface="+mn-lt"/>
              <a:ea typeface="+mn-ea"/>
              <a:cs typeface="+mn-cs"/>
            </a:rPr>
            <a:t>$32,192 per annum (2023$). </a:t>
          </a:r>
          <a:r>
            <a:rPr lang="en-AU" sz="1100" b="0" baseline="0">
              <a:solidFill>
                <a:schemeClr val="dk1"/>
              </a:solidFill>
              <a:effectLst/>
              <a:latin typeface="+mn-lt"/>
              <a:ea typeface="+mn-ea"/>
              <a:cs typeface="+mn-cs"/>
            </a:rPr>
            <a:t>This is strategic support for Category 1 competitive grants. Please see the scheme relevant UQ Budget Tip Sheet/Trouble-shooting Guide for further tips on how to include this strategic support in your budget. </a:t>
          </a:r>
          <a:endParaRPr lang="en-AU">
            <a:effectLst/>
          </a:endParaRPr>
        </a:p>
        <a:p>
          <a:endParaRPr lang="en-AU">
            <a:effectLst/>
          </a:endParaRPr>
        </a:p>
        <a:p>
          <a:r>
            <a:rPr lang="en-AU" sz="1100" baseline="0"/>
            <a:t>Amounts are rounded to the nearest dollar.</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qtchiur\Downloads\CostingAndPricingTool_v3_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Data Entry"/>
      <sheetName val="Admin-ProRata"/>
      <sheetName val="Admin-Salaries"/>
      <sheetName val="Admin-Currencies"/>
      <sheetName val="Admin-Other"/>
      <sheetName val="How to Use this Spreadsheet"/>
      <sheetName val="UQ Research Academic Staff"/>
      <sheetName val="UQ Professional Staff"/>
      <sheetName val="Admin-Other (2)"/>
      <sheetName val="Sheet2"/>
    </sheetNames>
    <sheetDataSet>
      <sheetData sheetId="0"/>
      <sheetData sheetId="1">
        <row r="9">
          <cell r="H9" t="str">
            <v>Contract Research</v>
          </cell>
        </row>
        <row r="12">
          <cell r="H12" t="str">
            <v>Yes</v>
          </cell>
        </row>
        <row r="13">
          <cell r="H13" t="str">
            <v>Yes</v>
          </cell>
        </row>
        <row r="14">
          <cell r="H14" t="str">
            <v>No</v>
          </cell>
        </row>
        <row r="17">
          <cell r="H17" t="str">
            <v>AUD</v>
          </cell>
        </row>
        <row r="18">
          <cell r="I18" t="str">
            <v>USD</v>
          </cell>
        </row>
        <row r="19">
          <cell r="I19">
            <v>1</v>
          </cell>
        </row>
        <row r="23">
          <cell r="H23" t="str">
            <v>Yes</v>
          </cell>
        </row>
        <row r="26">
          <cell r="H26" t="str">
            <v>No</v>
          </cell>
        </row>
        <row r="29">
          <cell r="H29" t="str">
            <v>No</v>
          </cell>
        </row>
        <row r="38">
          <cell r="G38">
            <v>0</v>
          </cell>
          <cell r="I38">
            <v>0</v>
          </cell>
          <cell r="L38">
            <v>0</v>
          </cell>
          <cell r="R38" t="str">
            <v>No</v>
          </cell>
        </row>
        <row r="39">
          <cell r="G39">
            <v>0</v>
          </cell>
          <cell r="H39">
            <v>0</v>
          </cell>
          <cell r="I39">
            <v>0</v>
          </cell>
          <cell r="J39">
            <v>0</v>
          </cell>
          <cell r="K39">
            <v>0</v>
          </cell>
          <cell r="L39">
            <v>0</v>
          </cell>
          <cell r="N39">
            <v>0</v>
          </cell>
        </row>
        <row r="46">
          <cell r="G46">
            <v>0</v>
          </cell>
          <cell r="H46">
            <v>0</v>
          </cell>
          <cell r="I46">
            <v>0</v>
          </cell>
          <cell r="K46">
            <v>0</v>
          </cell>
          <cell r="L46">
            <v>0</v>
          </cell>
          <cell r="M46">
            <v>0</v>
          </cell>
        </row>
      </sheetData>
      <sheetData sheetId="2"/>
      <sheetData sheetId="3"/>
      <sheetData sheetId="4" refreshError="1">
        <row r="2">
          <cell r="B2" t="str">
            <v>AUD</v>
          </cell>
        </row>
        <row r="3">
          <cell r="B3" t="str">
            <v>CAD</v>
          </cell>
        </row>
        <row r="4">
          <cell r="B4" t="str">
            <v>EUR</v>
          </cell>
        </row>
        <row r="5">
          <cell r="B5" t="str">
            <v>GBP</v>
          </cell>
        </row>
        <row r="6">
          <cell r="B6" t="str">
            <v>JPY</v>
          </cell>
        </row>
        <row r="7">
          <cell r="B7" t="str">
            <v>NZD</v>
          </cell>
        </row>
        <row r="8">
          <cell r="B8" t="str">
            <v>USD</v>
          </cell>
        </row>
        <row r="9">
          <cell r="B9"/>
        </row>
        <row r="10">
          <cell r="B10" t="str">
            <v>AED</v>
          </cell>
        </row>
        <row r="11">
          <cell r="B11" t="str">
            <v>AFN</v>
          </cell>
        </row>
        <row r="12">
          <cell r="B12" t="str">
            <v>ALL</v>
          </cell>
        </row>
        <row r="13">
          <cell r="B13" t="str">
            <v>AMD</v>
          </cell>
        </row>
        <row r="14">
          <cell r="B14" t="str">
            <v>ANG</v>
          </cell>
        </row>
        <row r="15">
          <cell r="B15" t="str">
            <v>AOA</v>
          </cell>
        </row>
        <row r="16">
          <cell r="B16" t="str">
            <v>ARS</v>
          </cell>
        </row>
        <row r="17">
          <cell r="B17" t="str">
            <v>AWG</v>
          </cell>
        </row>
        <row r="18">
          <cell r="B18" t="str">
            <v>AZN</v>
          </cell>
        </row>
        <row r="19">
          <cell r="B19" t="str">
            <v>BAM</v>
          </cell>
        </row>
        <row r="20">
          <cell r="B20" t="str">
            <v>BBD</v>
          </cell>
        </row>
        <row r="21">
          <cell r="B21" t="str">
            <v>BDT</v>
          </cell>
        </row>
        <row r="22">
          <cell r="B22" t="str">
            <v>BGN</v>
          </cell>
        </row>
        <row r="23">
          <cell r="B23" t="str">
            <v>BHD</v>
          </cell>
        </row>
        <row r="24">
          <cell r="B24" t="str">
            <v>BIF</v>
          </cell>
        </row>
        <row r="25">
          <cell r="B25" t="str">
            <v>BMD</v>
          </cell>
        </row>
        <row r="26">
          <cell r="B26" t="str">
            <v>BND</v>
          </cell>
        </row>
        <row r="27">
          <cell r="B27" t="str">
            <v>BOB</v>
          </cell>
        </row>
        <row r="28">
          <cell r="B28" t="str">
            <v>BRL</v>
          </cell>
        </row>
        <row r="29">
          <cell r="B29" t="str">
            <v>BSD</v>
          </cell>
        </row>
        <row r="30">
          <cell r="B30" t="str">
            <v>BTN</v>
          </cell>
        </row>
        <row r="31">
          <cell r="B31" t="str">
            <v>BWP</v>
          </cell>
        </row>
        <row r="32">
          <cell r="B32" t="str">
            <v>BYR</v>
          </cell>
        </row>
        <row r="33">
          <cell r="B33" t="str">
            <v>BZD</v>
          </cell>
        </row>
        <row r="34">
          <cell r="B34" t="str">
            <v>CDF</v>
          </cell>
        </row>
        <row r="35">
          <cell r="B35" t="str">
            <v>CHF</v>
          </cell>
        </row>
        <row r="36">
          <cell r="B36" t="str">
            <v>CLP</v>
          </cell>
        </row>
        <row r="37">
          <cell r="B37" t="str">
            <v>CNY</v>
          </cell>
        </row>
        <row r="38">
          <cell r="B38" t="str">
            <v>COP</v>
          </cell>
        </row>
        <row r="39">
          <cell r="B39" t="str">
            <v>CRC</v>
          </cell>
        </row>
        <row r="40">
          <cell r="B40" t="str">
            <v>CUC</v>
          </cell>
        </row>
        <row r="41">
          <cell r="B41" t="str">
            <v>CUP</v>
          </cell>
        </row>
        <row r="42">
          <cell r="B42" t="str">
            <v>CVE</v>
          </cell>
        </row>
        <row r="43">
          <cell r="B43" t="str">
            <v>CZK</v>
          </cell>
        </row>
        <row r="44">
          <cell r="B44" t="str">
            <v>DJF</v>
          </cell>
        </row>
        <row r="45">
          <cell r="B45" t="str">
            <v>DKK</v>
          </cell>
        </row>
        <row r="46">
          <cell r="B46" t="str">
            <v>DOP</v>
          </cell>
        </row>
        <row r="47">
          <cell r="B47" t="str">
            <v>DZD</v>
          </cell>
        </row>
        <row r="48">
          <cell r="B48" t="str">
            <v>EGP</v>
          </cell>
        </row>
        <row r="49">
          <cell r="B49" t="str">
            <v>ERN</v>
          </cell>
        </row>
        <row r="50">
          <cell r="B50" t="str">
            <v>ETB</v>
          </cell>
        </row>
        <row r="51">
          <cell r="B51" t="str">
            <v>FJD</v>
          </cell>
        </row>
        <row r="52">
          <cell r="B52" t="str">
            <v>FKP</v>
          </cell>
        </row>
        <row r="53">
          <cell r="B53" t="str">
            <v>GEL</v>
          </cell>
        </row>
        <row r="54">
          <cell r="B54" t="str">
            <v>GGP</v>
          </cell>
        </row>
        <row r="55">
          <cell r="B55" t="str">
            <v>GHS</v>
          </cell>
        </row>
        <row r="56">
          <cell r="B56" t="str">
            <v>GIP</v>
          </cell>
        </row>
        <row r="57">
          <cell r="B57" t="str">
            <v>GMD</v>
          </cell>
        </row>
        <row r="58">
          <cell r="B58" t="str">
            <v>GNF</v>
          </cell>
        </row>
        <row r="59">
          <cell r="B59" t="str">
            <v>GTQ</v>
          </cell>
        </row>
        <row r="60">
          <cell r="B60" t="str">
            <v>GYD</v>
          </cell>
        </row>
        <row r="61">
          <cell r="B61" t="str">
            <v>HKD</v>
          </cell>
        </row>
        <row r="62">
          <cell r="B62" t="str">
            <v>HNL</v>
          </cell>
        </row>
        <row r="63">
          <cell r="B63" t="str">
            <v>HRK</v>
          </cell>
        </row>
        <row r="64">
          <cell r="B64" t="str">
            <v>HTG</v>
          </cell>
        </row>
        <row r="65">
          <cell r="B65" t="str">
            <v>HUF</v>
          </cell>
        </row>
        <row r="66">
          <cell r="B66" t="str">
            <v>IDR</v>
          </cell>
        </row>
        <row r="67">
          <cell r="B67" t="str">
            <v>ILS</v>
          </cell>
        </row>
        <row r="68">
          <cell r="B68" t="str">
            <v>IMP</v>
          </cell>
        </row>
        <row r="69">
          <cell r="B69" t="str">
            <v>INR</v>
          </cell>
        </row>
        <row r="70">
          <cell r="B70" t="str">
            <v>IQD</v>
          </cell>
        </row>
        <row r="71">
          <cell r="B71" t="str">
            <v>IRR</v>
          </cell>
        </row>
        <row r="72">
          <cell r="B72" t="str">
            <v>ISK</v>
          </cell>
        </row>
        <row r="73">
          <cell r="B73" t="str">
            <v>JEP</v>
          </cell>
        </row>
        <row r="74">
          <cell r="B74" t="str">
            <v>JMD</v>
          </cell>
        </row>
        <row r="75">
          <cell r="B75" t="str">
            <v>SBD</v>
          </cell>
        </row>
        <row r="76">
          <cell r="B76" t="str">
            <v>SCR</v>
          </cell>
        </row>
        <row r="77">
          <cell r="B77" t="str">
            <v>SDG</v>
          </cell>
        </row>
        <row r="78">
          <cell r="B78" t="str">
            <v>SEK</v>
          </cell>
        </row>
        <row r="79">
          <cell r="B79" t="str">
            <v>SGD</v>
          </cell>
        </row>
        <row r="80">
          <cell r="B80" t="str">
            <v>SHP</v>
          </cell>
        </row>
        <row r="81">
          <cell r="B81" t="str">
            <v>SLL</v>
          </cell>
        </row>
        <row r="82">
          <cell r="B82" t="str">
            <v>SOS</v>
          </cell>
        </row>
        <row r="83">
          <cell r="B83" t="str">
            <v>SPL</v>
          </cell>
        </row>
        <row r="84">
          <cell r="B84" t="str">
            <v>SRD</v>
          </cell>
        </row>
        <row r="85">
          <cell r="B85" t="str">
            <v>STD</v>
          </cell>
        </row>
        <row r="86">
          <cell r="B86" t="str">
            <v>SVC</v>
          </cell>
        </row>
        <row r="87">
          <cell r="B87" t="str">
            <v>SYP</v>
          </cell>
        </row>
        <row r="88">
          <cell r="B88" t="str">
            <v>SZL</v>
          </cell>
        </row>
        <row r="89">
          <cell r="B89" t="str">
            <v>THB</v>
          </cell>
        </row>
        <row r="90">
          <cell r="B90" t="str">
            <v>TJS</v>
          </cell>
        </row>
        <row r="91">
          <cell r="B91" t="str">
            <v>TMT</v>
          </cell>
        </row>
        <row r="92">
          <cell r="B92" t="str">
            <v>TND</v>
          </cell>
        </row>
        <row r="93">
          <cell r="B93" t="str">
            <v>TOP</v>
          </cell>
        </row>
        <row r="94">
          <cell r="B94" t="str">
            <v>TRY</v>
          </cell>
        </row>
        <row r="95">
          <cell r="B95" t="str">
            <v>TTD</v>
          </cell>
        </row>
        <row r="96">
          <cell r="B96" t="str">
            <v>TVD</v>
          </cell>
        </row>
        <row r="97">
          <cell r="B97" t="str">
            <v>TWD</v>
          </cell>
        </row>
        <row r="98">
          <cell r="B98" t="str">
            <v>TZS</v>
          </cell>
        </row>
        <row r="99">
          <cell r="B99" t="str">
            <v>UAH</v>
          </cell>
        </row>
        <row r="100">
          <cell r="B100" t="str">
            <v>UGX</v>
          </cell>
        </row>
        <row r="101">
          <cell r="B101" t="str">
            <v>UYU</v>
          </cell>
        </row>
        <row r="102">
          <cell r="B102" t="str">
            <v>UZS</v>
          </cell>
        </row>
        <row r="103">
          <cell r="B103" t="str">
            <v>VEF</v>
          </cell>
        </row>
        <row r="104">
          <cell r="B104" t="str">
            <v>VND</v>
          </cell>
        </row>
        <row r="105">
          <cell r="B105" t="str">
            <v>VUV</v>
          </cell>
        </row>
        <row r="106">
          <cell r="B106" t="str">
            <v>WST</v>
          </cell>
        </row>
        <row r="107">
          <cell r="B107" t="str">
            <v>XAF</v>
          </cell>
        </row>
        <row r="108">
          <cell r="B108" t="str">
            <v>XCD</v>
          </cell>
        </row>
        <row r="109">
          <cell r="B109" t="str">
            <v>XDR</v>
          </cell>
        </row>
        <row r="110">
          <cell r="B110" t="str">
            <v>XOF</v>
          </cell>
        </row>
        <row r="111">
          <cell r="B111" t="str">
            <v>XPF</v>
          </cell>
        </row>
        <row r="112">
          <cell r="B112" t="str">
            <v>YER</v>
          </cell>
        </row>
        <row r="113">
          <cell r="B113" t="str">
            <v>ZAR</v>
          </cell>
        </row>
        <row r="114">
          <cell r="B114" t="str">
            <v>ZMW</v>
          </cell>
        </row>
        <row r="115">
          <cell r="B115" t="str">
            <v>ZWD</v>
          </cell>
        </row>
      </sheetData>
      <sheetData sheetId="5">
        <row r="6">
          <cell r="J6">
            <v>4.9500000000000002E-2</v>
          </cell>
        </row>
      </sheetData>
      <sheetData sheetId="6"/>
      <sheetData sheetId="7"/>
      <sheetData sheetId="8"/>
      <sheetData sheetId="9"/>
      <sheetData sheetId="10">
        <row r="26">
          <cell r="H26"/>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dese.gov.au/research-block-grants/research-training-progra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L1:M1"/>
  <sheetViews>
    <sheetView zoomScaleNormal="100" workbookViewId="0">
      <selection activeCell="M8" sqref="M8"/>
    </sheetView>
  </sheetViews>
  <sheetFormatPr defaultRowHeight="15" x14ac:dyDescent="0.25"/>
  <cols>
    <col min="13" max="13" width="10.7109375" bestFit="1" customWidth="1"/>
  </cols>
  <sheetData>
    <row r="1" spans="12:13" x14ac:dyDescent="0.25">
      <c r="L1" s="111" t="s">
        <v>169</v>
      </c>
      <c r="M1" s="239">
        <v>44887</v>
      </c>
    </row>
  </sheetData>
  <pageMargins left="0.70866141732283472" right="0.7086614173228347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G34"/>
  <sheetViews>
    <sheetView tabSelected="1" topLeftCell="B1" workbookViewId="0">
      <selection activeCell="F11" sqref="F11"/>
    </sheetView>
  </sheetViews>
  <sheetFormatPr defaultRowHeight="12.75" x14ac:dyDescent="0.2"/>
  <cols>
    <col min="1" max="1" width="14.5703125" style="180" hidden="1" customWidth="1"/>
    <col min="2" max="2" width="19.140625" style="180" customWidth="1"/>
    <col min="3" max="3" width="33.42578125" style="180" customWidth="1"/>
    <col min="4" max="4" width="14.7109375" style="180" customWidth="1"/>
    <col min="5" max="5" width="7.7109375" style="218" customWidth="1"/>
    <col min="6" max="6" width="19.5703125" style="219" customWidth="1"/>
    <col min="7" max="7" width="42.85546875" style="180" bestFit="1" customWidth="1"/>
    <col min="8" max="16384" width="9.140625" style="180"/>
  </cols>
  <sheetData>
    <row r="1" spans="1:7" x14ac:dyDescent="0.2">
      <c r="B1" s="1"/>
      <c r="C1" s="2"/>
      <c r="D1" s="2"/>
      <c r="E1" s="9"/>
    </row>
    <row r="2" spans="1:7" x14ac:dyDescent="0.2">
      <c r="B2" s="7"/>
      <c r="C2" s="7"/>
      <c r="D2" s="181" t="s">
        <v>0</v>
      </c>
      <c r="E2" s="204">
        <v>1</v>
      </c>
    </row>
    <row r="3" spans="1:7" x14ac:dyDescent="0.2">
      <c r="B3" s="5"/>
      <c r="C3" s="6"/>
      <c r="D3" s="6"/>
      <c r="E3" s="10"/>
    </row>
    <row r="4" spans="1:7" x14ac:dyDescent="0.2">
      <c r="B4" s="182" t="s">
        <v>1</v>
      </c>
      <c r="C4" s="6"/>
      <c r="D4" s="6"/>
      <c r="E4" s="10"/>
    </row>
    <row r="5" spans="1:7" x14ac:dyDescent="0.2">
      <c r="B5" s="1"/>
      <c r="C5" s="2"/>
      <c r="D5" s="2"/>
      <c r="E5" s="9"/>
    </row>
    <row r="6" spans="1:7" ht="13.5" thickBot="1" x14ac:dyDescent="0.25">
      <c r="B6" s="252"/>
      <c r="C6" s="253"/>
      <c r="D6" s="253"/>
      <c r="E6" s="253"/>
    </row>
    <row r="7" spans="1:7" ht="51.75" thickBot="1" x14ac:dyDescent="0.25">
      <c r="B7" s="183" t="s">
        <v>2</v>
      </c>
      <c r="C7" s="184" t="s">
        <v>3</v>
      </c>
      <c r="D7" s="184"/>
      <c r="E7" s="185" t="s">
        <v>156</v>
      </c>
      <c r="F7" s="186" t="s">
        <v>167</v>
      </c>
    </row>
    <row r="8" spans="1:7" x14ac:dyDescent="0.2">
      <c r="A8" s="187" t="s">
        <v>47</v>
      </c>
      <c r="B8" s="188" t="s">
        <v>47</v>
      </c>
      <c r="C8" s="240" t="s">
        <v>157</v>
      </c>
      <c r="D8" s="241" t="s">
        <v>168</v>
      </c>
      <c r="E8" s="205" t="s">
        <v>133</v>
      </c>
      <c r="F8" s="220"/>
      <c r="G8" s="242" t="s">
        <v>164</v>
      </c>
    </row>
    <row r="9" spans="1:7" ht="13.5" thickBot="1" x14ac:dyDescent="0.25">
      <c r="A9" s="187" t="s">
        <v>47</v>
      </c>
      <c r="B9" s="233" t="s">
        <v>47</v>
      </c>
      <c r="C9" s="234" t="s">
        <v>157</v>
      </c>
      <c r="D9" s="237">
        <v>28870</v>
      </c>
      <c r="E9" s="235" t="s">
        <v>133</v>
      </c>
      <c r="F9" s="236"/>
      <c r="G9" s="238" t="s">
        <v>165</v>
      </c>
    </row>
    <row r="10" spans="1:7" ht="39" thickBot="1" x14ac:dyDescent="0.25">
      <c r="A10" s="187" t="s">
        <v>48</v>
      </c>
      <c r="B10" s="190" t="s">
        <v>4</v>
      </c>
      <c r="C10" s="191" t="s">
        <v>5</v>
      </c>
      <c r="D10" s="191"/>
      <c r="E10" s="206" t="s">
        <v>6</v>
      </c>
      <c r="F10" s="221">
        <f>VLOOKUP(A10,'Admin-Salaries'!$A$1:$B$60,2,FALSE)*SalaryOncostsMultiplier*$E$2</f>
        <v>277243.71664162667</v>
      </c>
    </row>
    <row r="11" spans="1:7" x14ac:dyDescent="0.2">
      <c r="A11" s="187" t="s">
        <v>49</v>
      </c>
      <c r="B11" s="263" t="s">
        <v>7</v>
      </c>
      <c r="C11" s="243" t="s">
        <v>44</v>
      </c>
      <c r="D11" s="192"/>
      <c r="E11" s="207" t="s">
        <v>8</v>
      </c>
      <c r="F11" s="222">
        <f>VLOOKUP(A11,'Admin-Salaries'!$A$1:$B$60,2,FALSE)*SalaryOncostsMultiplier*$E$2</f>
        <v>237116.33889346011</v>
      </c>
    </row>
    <row r="12" spans="1:7" x14ac:dyDescent="0.2">
      <c r="A12" s="187" t="s">
        <v>50</v>
      </c>
      <c r="B12" s="264"/>
      <c r="C12" s="244"/>
      <c r="D12" s="193"/>
      <c r="E12" s="208" t="s">
        <v>9</v>
      </c>
      <c r="F12" s="223">
        <f>VLOOKUP(A12,'Admin-Salaries'!$A$1:$B$60,2,FALSE)*SalaryOncostsMultiplier*$E$2</f>
        <v>229820.56288294159</v>
      </c>
    </row>
    <row r="13" spans="1:7" x14ac:dyDescent="0.2">
      <c r="A13" s="187" t="s">
        <v>51</v>
      </c>
      <c r="B13" s="264"/>
      <c r="C13" s="244"/>
      <c r="D13" s="193"/>
      <c r="E13" s="208" t="s">
        <v>10</v>
      </c>
      <c r="F13" s="223">
        <f>VLOOKUP(A13,'Admin-Salaries'!$A$1:$B$60,2,FALSE)*SalaryOncostsMultiplier*$E$2</f>
        <v>222523.91588625926</v>
      </c>
    </row>
    <row r="14" spans="1:7" ht="13.5" thickBot="1" x14ac:dyDescent="0.25">
      <c r="A14" s="187" t="s">
        <v>52</v>
      </c>
      <c r="B14" s="265"/>
      <c r="C14" s="245"/>
      <c r="D14" s="194"/>
      <c r="E14" s="209" t="s">
        <v>6</v>
      </c>
      <c r="F14" s="224">
        <f>VLOOKUP(A14,'Admin-Salaries'!$A$1:$B$60,2,FALSE)*SalaryOncostsMultiplier*$E$2</f>
        <v>215228.17154796488</v>
      </c>
    </row>
    <row r="15" spans="1:7" x14ac:dyDescent="0.2">
      <c r="A15" s="187" t="s">
        <v>53</v>
      </c>
      <c r="B15" s="254" t="s">
        <v>11</v>
      </c>
      <c r="C15" s="246" t="s">
        <v>45</v>
      </c>
      <c r="D15" s="195"/>
      <c r="E15" s="210" t="s">
        <v>12</v>
      </c>
      <c r="F15" s="225">
        <f>VLOOKUP(A15,'Admin-Salaries'!$A$1:$B$60,2,FALSE)*SalaryOncostsMultiplier*$E$2</f>
        <v>206108.43965773267</v>
      </c>
    </row>
    <row r="16" spans="1:7" x14ac:dyDescent="0.2">
      <c r="A16" s="187" t="s">
        <v>54</v>
      </c>
      <c r="B16" s="255"/>
      <c r="C16" s="247"/>
      <c r="D16" s="196"/>
      <c r="E16" s="211" t="s">
        <v>13</v>
      </c>
      <c r="F16" s="226">
        <f>VLOOKUP(A16,'Admin-Salaries'!$A$1:$B$60,2,FALSE)*SalaryOncostsMultiplier*$E$2</f>
        <v>200637.52218531576</v>
      </c>
    </row>
    <row r="17" spans="1:6" x14ac:dyDescent="0.2">
      <c r="A17" s="187" t="s">
        <v>55</v>
      </c>
      <c r="B17" s="255"/>
      <c r="C17" s="247"/>
      <c r="D17" s="196"/>
      <c r="E17" s="211" t="s">
        <v>8</v>
      </c>
      <c r="F17" s="226">
        <f>VLOOKUP(A17,'Admin-Salaries'!$A$1:$B$60,2,FALSE)*SalaryOncostsMultiplier*$E$2</f>
        <v>195166.54136845047</v>
      </c>
    </row>
    <row r="18" spans="1:6" x14ac:dyDescent="0.2">
      <c r="A18" s="187" t="s">
        <v>56</v>
      </c>
      <c r="B18" s="255"/>
      <c r="C18" s="247"/>
      <c r="D18" s="196"/>
      <c r="E18" s="211" t="s">
        <v>9</v>
      </c>
      <c r="F18" s="226">
        <f>VLOOKUP(A18,'Admin-Salaries'!$A$1:$B$60,2,FALSE)*SalaryOncostsMultiplier*$E$2</f>
        <v>189692.88424864563</v>
      </c>
    </row>
    <row r="19" spans="1:6" x14ac:dyDescent="0.2">
      <c r="A19" s="187" t="s">
        <v>57</v>
      </c>
      <c r="B19" s="255"/>
      <c r="C19" s="247"/>
      <c r="D19" s="196"/>
      <c r="E19" s="211" t="s">
        <v>10</v>
      </c>
      <c r="F19" s="226">
        <f>VLOOKUP(A19,'Admin-Salaries'!$A$1:$B$60,2,FALSE)*SalaryOncostsMultiplier*$E$2</f>
        <v>184221.95094011666</v>
      </c>
    </row>
    <row r="20" spans="1:6" ht="13.5" thickBot="1" x14ac:dyDescent="0.25">
      <c r="A20" s="187" t="s">
        <v>58</v>
      </c>
      <c r="B20" s="256"/>
      <c r="C20" s="248"/>
      <c r="D20" s="197"/>
      <c r="E20" s="212" t="s">
        <v>6</v>
      </c>
      <c r="F20" s="227">
        <f>VLOOKUP(A20,'Admin-Salaries'!$A$1:$B$60,2,FALSE)*SalaryOncostsMultiplier*$E$2</f>
        <v>178749.25982314802</v>
      </c>
    </row>
    <row r="21" spans="1:6" ht="51" x14ac:dyDescent="0.2">
      <c r="A21" s="187" t="s">
        <v>59</v>
      </c>
      <c r="B21" s="257" t="s">
        <v>14</v>
      </c>
      <c r="C21" s="198" t="s">
        <v>15</v>
      </c>
      <c r="D21" s="249" t="s">
        <v>16</v>
      </c>
      <c r="E21" s="213" t="s">
        <v>12</v>
      </c>
      <c r="F21" s="228">
        <f>VLOOKUP(A21,'Admin-Salaries'!$A$1:$B$60,2,FALSE)*SalaryOncostsMultiplier*$E$2</f>
        <v>173277.47136456729</v>
      </c>
    </row>
    <row r="22" spans="1:6" x14ac:dyDescent="0.2">
      <c r="A22" s="187" t="s">
        <v>60</v>
      </c>
      <c r="B22" s="258"/>
      <c r="C22" s="199" t="s">
        <v>17</v>
      </c>
      <c r="D22" s="250"/>
      <c r="E22" s="214" t="s">
        <v>13</v>
      </c>
      <c r="F22" s="229">
        <f>VLOOKUP(A22,'Admin-Salaries'!$A$1:$B$60,2,FALSE)*SalaryOncostsMultiplier*$E$2</f>
        <v>167805.52454486594</v>
      </c>
    </row>
    <row r="23" spans="1:6" x14ac:dyDescent="0.2">
      <c r="A23" s="187" t="s">
        <v>61</v>
      </c>
      <c r="B23" s="258"/>
      <c r="C23" s="199" t="s">
        <v>18</v>
      </c>
      <c r="D23" s="250"/>
      <c r="E23" s="214" t="s">
        <v>8</v>
      </c>
      <c r="F23" s="229">
        <f>VLOOKUP(A23,'Admin-Salaries'!$A$1:$B$60,2,FALSE)*SalaryOncostsMultiplier*$E$2</f>
        <v>162333.76775850938</v>
      </c>
    </row>
    <row r="24" spans="1:6" x14ac:dyDescent="0.2">
      <c r="A24" s="187" t="s">
        <v>62</v>
      </c>
      <c r="B24" s="258"/>
      <c r="C24" s="199" t="s">
        <v>19</v>
      </c>
      <c r="D24" s="250"/>
      <c r="E24" s="214" t="s">
        <v>9</v>
      </c>
      <c r="F24" s="229">
        <f>VLOOKUP(A24,'Admin-Salaries'!$A$1:$B$60,2,FALSE)*SalaryOncostsMultiplier*$E$2</f>
        <v>156861.91595548036</v>
      </c>
    </row>
    <row r="25" spans="1:6" x14ac:dyDescent="0.2">
      <c r="A25" s="187" t="s">
        <v>63</v>
      </c>
      <c r="B25" s="258"/>
      <c r="C25" s="199" t="s">
        <v>20</v>
      </c>
      <c r="D25" s="250"/>
      <c r="E25" s="214" t="s">
        <v>10</v>
      </c>
      <c r="F25" s="229">
        <f>VLOOKUP(A25,'Admin-Salaries'!$A$1:$B$60,2,FALSE)*SalaryOncostsMultiplier*$E$2</f>
        <v>151390.03248022724</v>
      </c>
    </row>
    <row r="26" spans="1:6" ht="13.5" thickBot="1" x14ac:dyDescent="0.25">
      <c r="A26" s="187" t="s">
        <v>64</v>
      </c>
      <c r="B26" s="259"/>
      <c r="C26" s="200"/>
      <c r="D26" s="251"/>
      <c r="E26" s="215" t="s">
        <v>6</v>
      </c>
      <c r="F26" s="230">
        <f>VLOOKUP(A26,'Admin-Salaries'!$A$1:$B$60,2,FALSE)*SalaryOncostsMultiplier*$E$2</f>
        <v>145918.27569387064</v>
      </c>
    </row>
    <row r="27" spans="1:6" ht="51" x14ac:dyDescent="0.2">
      <c r="A27" s="187" t="s">
        <v>65</v>
      </c>
      <c r="B27" s="260" t="s">
        <v>21</v>
      </c>
      <c r="C27" s="189" t="s">
        <v>15</v>
      </c>
      <c r="D27" s="249" t="s">
        <v>22</v>
      </c>
      <c r="E27" s="205" t="s">
        <v>23</v>
      </c>
      <c r="F27" s="220">
        <f>VLOOKUP(A27,'Admin-Salaries'!$A$1:$B$60,2,FALSE)*SalaryOncostsMultiplier*$E$2</f>
        <v>138728.27611738606</v>
      </c>
    </row>
    <row r="28" spans="1:6" x14ac:dyDescent="0.2">
      <c r="A28" s="187" t="s">
        <v>66</v>
      </c>
      <c r="B28" s="261"/>
      <c r="C28" s="201" t="s">
        <v>24</v>
      </c>
      <c r="D28" s="250"/>
      <c r="E28" s="216" t="s">
        <v>25</v>
      </c>
      <c r="F28" s="231">
        <f>VLOOKUP(A28,'Admin-Salaries'!$A$1:$B$60,2,FALSE)*SalaryOncostsMultiplier*$E$2</f>
        <v>134165.78737551515</v>
      </c>
    </row>
    <row r="29" spans="1:6" x14ac:dyDescent="0.2">
      <c r="A29" s="187" t="s">
        <v>67</v>
      </c>
      <c r="B29" s="261"/>
      <c r="C29" s="201" t="s">
        <v>26</v>
      </c>
      <c r="D29" s="250"/>
      <c r="E29" s="216" t="s">
        <v>27</v>
      </c>
      <c r="F29" s="231">
        <f>VLOOKUP(A29,'Admin-Salaries'!$A$1:$B$60,2,FALSE)*SalaryOncostsMultiplier*$E$2</f>
        <v>129601.79421975749</v>
      </c>
    </row>
    <row r="30" spans="1:6" x14ac:dyDescent="0.2">
      <c r="A30" s="187" t="s">
        <v>68</v>
      </c>
      <c r="B30" s="261"/>
      <c r="C30" s="201" t="s">
        <v>28</v>
      </c>
      <c r="D30" s="202"/>
      <c r="E30" s="216" t="s">
        <v>13</v>
      </c>
      <c r="F30" s="231">
        <f>VLOOKUP(A30,'Admin-Salaries'!$A$1:$B$60,2,FALSE)*SalaryOncostsMultiplier*$E$2</f>
        <v>125040.45214781891</v>
      </c>
    </row>
    <row r="31" spans="1:6" x14ac:dyDescent="0.2">
      <c r="A31" s="187" t="s">
        <v>69</v>
      </c>
      <c r="B31" s="261"/>
      <c r="C31" s="201" t="s">
        <v>158</v>
      </c>
      <c r="D31" s="202"/>
      <c r="E31" s="216" t="s">
        <v>8</v>
      </c>
      <c r="F31" s="231">
        <f>VLOOKUP(A31,'Admin-Salaries'!$A$1:$B$60,2,FALSE)*SalaryOncostsMultiplier*$E$2</f>
        <v>120477.34268666766</v>
      </c>
    </row>
    <row r="32" spans="1:6" x14ac:dyDescent="0.2">
      <c r="A32" s="187" t="s">
        <v>70</v>
      </c>
      <c r="B32" s="261"/>
      <c r="C32" s="202"/>
      <c r="D32" s="202"/>
      <c r="E32" s="216" t="s">
        <v>9</v>
      </c>
      <c r="F32" s="231">
        <f>VLOOKUP(A32,'Admin-Salaries'!$A$1:$B$60,2,FALSE)*SalaryOncostsMultiplier*$E$2</f>
        <v>114860.80831026292</v>
      </c>
    </row>
    <row r="33" spans="1:6" x14ac:dyDescent="0.2">
      <c r="A33" s="187" t="s">
        <v>71</v>
      </c>
      <c r="B33" s="261"/>
      <c r="C33" s="202"/>
      <c r="D33" s="202"/>
      <c r="E33" s="216" t="s">
        <v>10</v>
      </c>
      <c r="F33" s="231">
        <f>VLOOKUP(A33,'Admin-Salaries'!$A$1:$B$60,2,FALSE)*SalaryOncostsMultiplier*$E$2</f>
        <v>109245.99561472924</v>
      </c>
    </row>
    <row r="34" spans="1:6" ht="13.5" thickBot="1" x14ac:dyDescent="0.25">
      <c r="A34" s="187" t="s">
        <v>72</v>
      </c>
      <c r="B34" s="262"/>
      <c r="C34" s="203"/>
      <c r="D34" s="203"/>
      <c r="E34" s="217" t="s">
        <v>6</v>
      </c>
      <c r="F34" s="232">
        <f>VLOOKUP(A34,'Admin-Salaries'!$A$1:$B$60,2,FALSE)*SalaryOncostsMultiplier*$E$2</f>
        <v>103681.66016455615</v>
      </c>
    </row>
  </sheetData>
  <protectedRanges>
    <protectedRange sqref="E2" name="FTE Academic"/>
  </protectedRanges>
  <mergeCells count="9">
    <mergeCell ref="C11:C14"/>
    <mergeCell ref="C15:C20"/>
    <mergeCell ref="D21:D26"/>
    <mergeCell ref="D27:D29"/>
    <mergeCell ref="B6:E6"/>
    <mergeCell ref="B15:B20"/>
    <mergeCell ref="B21:B26"/>
    <mergeCell ref="B27:B34"/>
    <mergeCell ref="B11:B14"/>
  </mergeCells>
  <pageMargins left="0.7" right="0.7" top="0.75" bottom="0.75" header="0.3" footer="0.3"/>
  <pageSetup paperSize="9" scale="64" orientation="portrait" horizontalDpi="1200" verticalDpi="1200" r:id="rId1"/>
  <ignoredErrors>
    <ignoredError sqref="E10:E3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H42"/>
  <sheetViews>
    <sheetView topLeftCell="C14" workbookViewId="0">
      <selection activeCell="M8" sqref="M8"/>
    </sheetView>
  </sheetViews>
  <sheetFormatPr defaultRowHeight="15" x14ac:dyDescent="0.25"/>
  <cols>
    <col min="1" max="2" width="13.28515625" hidden="1" customWidth="1"/>
    <col min="3" max="4" width="13.28515625" customWidth="1"/>
    <col min="5" max="5" width="9.140625" style="13"/>
    <col min="6" max="6" width="14" style="14" customWidth="1"/>
    <col min="7" max="8" width="13.7109375" customWidth="1"/>
  </cols>
  <sheetData>
    <row r="2" spans="1:8" s="4" customFormat="1" x14ac:dyDescent="0.2">
      <c r="A2" s="268" t="s">
        <v>29</v>
      </c>
      <c r="B2" s="268"/>
      <c r="C2" s="268"/>
      <c r="D2" s="268"/>
      <c r="E2" s="268"/>
      <c r="F2" s="3">
        <v>1</v>
      </c>
    </row>
    <row r="3" spans="1:8" s="7" customFormat="1" x14ac:dyDescent="0.25">
      <c r="A3" s="268" t="s">
        <v>30</v>
      </c>
      <c r="B3" s="268"/>
      <c r="C3" s="268"/>
      <c r="D3" s="268"/>
      <c r="E3" s="268"/>
      <c r="F3" s="3">
        <v>1</v>
      </c>
    </row>
    <row r="4" spans="1:8" s="7" customFormat="1" ht="12.75" x14ac:dyDescent="0.25"/>
    <row r="5" spans="1:8" s="7" customFormat="1" ht="12.75" x14ac:dyDescent="0.25">
      <c r="E5" s="5"/>
      <c r="F5" s="10"/>
    </row>
    <row r="6" spans="1:8" s="7" customFormat="1" x14ac:dyDescent="0.25">
      <c r="E6" s="8" t="s">
        <v>31</v>
      </c>
      <c r="F6" s="11"/>
    </row>
    <row r="7" spans="1:8" s="4" customFormat="1" ht="13.5" thickBot="1" x14ac:dyDescent="0.25">
      <c r="E7" s="1"/>
      <c r="F7" s="9"/>
    </row>
    <row r="8" spans="1:8" s="12" customFormat="1" ht="13.5" customHeight="1" thickBot="1" x14ac:dyDescent="0.3">
      <c r="E8" s="266"/>
      <c r="F8" s="267"/>
      <c r="G8" s="269" t="s">
        <v>155</v>
      </c>
      <c r="H8" s="270"/>
    </row>
    <row r="9" spans="1:8" s="12" customFormat="1" ht="51.75" thickBot="1" x14ac:dyDescent="0.3">
      <c r="E9" s="95" t="s">
        <v>32</v>
      </c>
      <c r="F9" s="96" t="s">
        <v>33</v>
      </c>
      <c r="G9" s="15" t="s">
        <v>166</v>
      </c>
      <c r="H9" s="16" t="s">
        <v>34</v>
      </c>
    </row>
    <row r="10" spans="1:8" s="4" customFormat="1" ht="12.75" x14ac:dyDescent="0.2">
      <c r="A10" s="4" t="s">
        <v>105</v>
      </c>
      <c r="E10" s="33" t="s">
        <v>35</v>
      </c>
      <c r="F10" s="34" t="s">
        <v>6</v>
      </c>
      <c r="G10" s="35">
        <f>VLOOKUP(A10,'Admin-Salaries'!$A$1:$B$60,2,FALSE)*SalaryOncostsMultiplier*$F$2</f>
        <v>76356.512629675737</v>
      </c>
      <c r="H10" s="154">
        <f>VLOOKUP(A10,'Admin-Salaries'!$A$1:$B$60,2,FALSE)*CasualLoadingMultiplier*SalaryOncostsCasualMultiplier/'Admin-Other'!$B$22*CASUALHOURS</f>
        <v>50.46097814289287</v>
      </c>
    </row>
    <row r="11" spans="1:8" ht="15.75" x14ac:dyDescent="0.25">
      <c r="A11" s="4" t="s">
        <v>104</v>
      </c>
      <c r="B11" s="4"/>
      <c r="C11" s="4"/>
      <c r="D11" s="4"/>
      <c r="E11" s="36"/>
      <c r="F11" s="18" t="s">
        <v>10</v>
      </c>
      <c r="G11" s="17">
        <f>VLOOKUP(A11,'Admin-Salaries'!$A$1:$B$60,2,FALSE)*SalaryOncostsMultiplier*$F$2</f>
        <v>77933.298057497246</v>
      </c>
      <c r="H11" s="155">
        <f>VLOOKUP(A11,'Admin-Salaries'!$A$1:$B$60,2,FALSE)*CasualLoadingMultiplier*SalaryOncostsCasualMultiplier/'Admin-Other'!$B$22*CASUALHOURS</f>
        <v>51.503012833440145</v>
      </c>
    </row>
    <row r="12" spans="1:8" ht="16.5" thickBot="1" x14ac:dyDescent="0.3">
      <c r="A12" s="4" t="s">
        <v>103</v>
      </c>
      <c r="B12" s="4"/>
      <c r="C12" s="4"/>
      <c r="D12" s="4"/>
      <c r="E12" s="37"/>
      <c r="F12" s="38" t="s">
        <v>9</v>
      </c>
      <c r="G12" s="39">
        <f>VLOOKUP(A12,'Admin-Salaries'!$A$1:$B$60,2,FALSE)*SalaryOncostsMultiplier*$F$2</f>
        <v>79504.552775971955</v>
      </c>
      <c r="H12" s="156">
        <f>VLOOKUP(A12,'Admin-Salaries'!$A$1:$B$60,2,FALSE)*CasualLoadingMultiplier*SalaryOncostsCasualMultiplier/'Admin-Other'!$B$22*CASUALHOURS</f>
        <v>52.54139249845192</v>
      </c>
    </row>
    <row r="13" spans="1:8" x14ac:dyDescent="0.25">
      <c r="A13" s="4" t="s">
        <v>102</v>
      </c>
      <c r="B13" s="4"/>
      <c r="C13" s="4"/>
      <c r="D13" s="4"/>
      <c r="E13" s="40" t="s">
        <v>36</v>
      </c>
      <c r="F13" s="41" t="s">
        <v>6</v>
      </c>
      <c r="G13" s="42">
        <f>VLOOKUP(A13,'Admin-Salaries'!$A$1:$B$60,2,FALSE)*SalaryOncostsMultiplier*$F$2</f>
        <v>81497.207932775869</v>
      </c>
      <c r="H13" s="157">
        <f>VLOOKUP(A13,'Admin-Salaries'!$A$1:$B$60,2,FALSE)*CasualLoadingMultiplier*SalaryOncostsCasualMultiplier/'Admin-Other'!$B$22*CASUALHOURS</f>
        <v>53.858258930022359</v>
      </c>
    </row>
    <row r="14" spans="1:8" ht="16.5" thickBot="1" x14ac:dyDescent="0.3">
      <c r="A14" s="4" t="s">
        <v>101</v>
      </c>
      <c r="B14" s="4"/>
      <c r="C14" s="4"/>
      <c r="D14" s="4"/>
      <c r="E14" s="43"/>
      <c r="F14" s="44" t="s">
        <v>10</v>
      </c>
      <c r="G14" s="45">
        <f>VLOOKUP(A14,'Admin-Salaries'!$A$1:$B$60,2,FALSE)*SalaryOncostsMultiplier*$F$2</f>
        <v>83455.749430550946</v>
      </c>
      <c r="H14" s="158">
        <f>VLOOKUP(A14,'Admin-Salaries'!$A$1:$B$60,2,FALSE)*CasualLoadingMultiplier*SalaryOncostsCasualMultiplier/'Admin-Other'!$B$22*CASUALHOURS</f>
        <v>55.152581002986793</v>
      </c>
    </row>
    <row r="15" spans="1:8" x14ac:dyDescent="0.25">
      <c r="A15" s="4" t="s">
        <v>100</v>
      </c>
      <c r="B15" s="4"/>
      <c r="C15" s="4"/>
      <c r="D15" s="4"/>
      <c r="E15" s="46" t="s">
        <v>37</v>
      </c>
      <c r="F15" s="47" t="s">
        <v>6</v>
      </c>
      <c r="G15" s="48">
        <f>VLOOKUP(A15,'Admin-Salaries'!$A$1:$B$60,2,FALSE)*SalaryOncostsMultiplier*$F$2</f>
        <v>85029.731413414309</v>
      </c>
      <c r="H15" s="159">
        <f>VLOOKUP(A15,'Admin-Salaries'!$A$1:$B$60,2,FALSE)*CasualLoadingMultiplier*SalaryOncostsCasualMultiplier/'Admin-Other'!$B$22*CASUALHOURS</f>
        <v>56.192763008414147</v>
      </c>
    </row>
    <row r="16" spans="1:8" x14ac:dyDescent="0.25">
      <c r="A16" s="4" t="s">
        <v>99</v>
      </c>
      <c r="B16" s="4"/>
      <c r="C16" s="4"/>
      <c r="D16" s="4"/>
      <c r="E16" s="49"/>
      <c r="F16" s="19" t="s">
        <v>10</v>
      </c>
      <c r="G16" s="20">
        <f>VLOOKUP(A16,'Admin-Salaries'!$A$1:$B$60,2,FALSE)*SalaryOncostsMultiplier*$F$2</f>
        <v>87953.069351869082</v>
      </c>
      <c r="H16" s="160">
        <f>VLOOKUP(A16,'Admin-Salaries'!$A$1:$B$60,2,FALSE)*CasualLoadingMultiplier*SalaryOncostsCasualMultiplier/'Admin-Other'!$B$22*CASUALHOURS</f>
        <v>58.124680624035122</v>
      </c>
    </row>
    <row r="17" spans="1:8" x14ac:dyDescent="0.25">
      <c r="A17" s="4" t="s">
        <v>98</v>
      </c>
      <c r="B17" s="4"/>
      <c r="C17" s="4"/>
      <c r="D17" s="4"/>
      <c r="E17" s="49"/>
      <c r="F17" s="19" t="s">
        <v>9</v>
      </c>
      <c r="G17" s="20">
        <f>VLOOKUP(A17,'Admin-Salaries'!$A$1:$B$60,2,FALSE)*SalaryOncostsMultiplier*$F$2</f>
        <v>90876.346345868267</v>
      </c>
      <c r="H17" s="160">
        <f>VLOOKUP(A17,'Admin-Salaries'!$A$1:$B$60,2,FALSE)*CasualLoadingMultiplier*SalaryOncostsCasualMultiplier/'Admin-Other'!$B$22*CASUALHOURS</f>
        <v>60.056557963892629</v>
      </c>
    </row>
    <row r="18" spans="1:8" ht="15.75" thickBot="1" x14ac:dyDescent="0.3">
      <c r="A18" s="4" t="s">
        <v>97</v>
      </c>
      <c r="B18" s="4"/>
      <c r="C18" s="4"/>
      <c r="D18" s="4"/>
      <c r="E18" s="50"/>
      <c r="F18" s="51" t="s">
        <v>8</v>
      </c>
      <c r="G18" s="52">
        <f>VLOOKUP(A18,'Admin-Salaries'!$A$1:$B$60,2,FALSE)*SalaryOncostsMultiplier*$F$2</f>
        <v>93803.599965596091</v>
      </c>
      <c r="H18" s="161">
        <f>VLOOKUP(A18,'Admin-Salaries'!$A$1:$B$60,2,FALSE)*CasualLoadingMultiplier*SalaryOncostsCasualMultiplier/'Admin-Other'!$B$22*CASUALHOURS</f>
        <v>61.991063297316963</v>
      </c>
    </row>
    <row r="19" spans="1:8" x14ac:dyDescent="0.25">
      <c r="A19" s="4" t="s">
        <v>96</v>
      </c>
      <c r="B19" s="4"/>
      <c r="C19" s="4"/>
      <c r="D19" s="4"/>
      <c r="E19" s="53" t="s">
        <v>38</v>
      </c>
      <c r="F19" s="54" t="s">
        <v>6</v>
      </c>
      <c r="G19" s="55">
        <f>VLOOKUP(A19,'Admin-Salaries'!$A$1:$B$60,2,FALSE)*SalaryOncostsMultiplier*$F$2</f>
        <v>95905.29998960378</v>
      </c>
      <c r="H19" s="162">
        <f>VLOOKUP(A19,'Admin-Salaries'!$A$1:$B$60,2,FALSE)*CasualLoadingMultiplier*SalaryOncostsCasualMultiplier/'Admin-Other'!$B$22*CASUALHOURS</f>
        <v>63.379993138687844</v>
      </c>
    </row>
    <row r="20" spans="1:8" x14ac:dyDescent="0.25">
      <c r="A20" s="4" t="s">
        <v>95</v>
      </c>
      <c r="B20" s="4"/>
      <c r="C20" s="4"/>
      <c r="D20" s="4"/>
      <c r="E20" s="56"/>
      <c r="F20" s="21" t="s">
        <v>10</v>
      </c>
      <c r="G20" s="22">
        <f>VLOOKUP(A20,'Admin-Salaries'!$A$1:$B$60,2,FALSE)*SalaryOncostsMultiplier*$F$2</f>
        <v>97872.92221126506</v>
      </c>
      <c r="H20" s="163">
        <f>VLOOKUP(A20,'Admin-Salaries'!$A$1:$B$60,2,FALSE)*CasualLoadingMultiplier*SalaryOncostsCasualMultiplier/'Admin-Other'!$B$22*CASUALHOURS</f>
        <v>64.680316300410297</v>
      </c>
    </row>
    <row r="21" spans="1:8" x14ac:dyDescent="0.25">
      <c r="A21" s="4" t="s">
        <v>94</v>
      </c>
      <c r="B21" s="4"/>
      <c r="C21" s="4"/>
      <c r="D21" s="4"/>
      <c r="E21" s="56"/>
      <c r="F21" s="21" t="s">
        <v>9</v>
      </c>
      <c r="G21" s="22">
        <f>VLOOKUP(A21,'Admin-Salaries'!$A$1:$B$60,2,FALSE)*SalaryOncostsMultiplier*$F$2</f>
        <v>99842.098516544429</v>
      </c>
      <c r="H21" s="163">
        <f>VLOOKUP(A21,'Admin-Salaries'!$A$1:$B$60,2,FALSE)*CasualLoadingMultiplier*SalaryOncostsCasualMultiplier/'Admin-Other'!$B$22*CASUALHOURS</f>
        <v>65.981666494101404</v>
      </c>
    </row>
    <row r="22" spans="1:8" ht="15.75" thickBot="1" x14ac:dyDescent="0.3">
      <c r="A22" s="4" t="s">
        <v>93</v>
      </c>
      <c r="B22" s="4"/>
      <c r="C22" s="4"/>
      <c r="D22" s="4"/>
      <c r="E22" s="57"/>
      <c r="F22" s="58" t="s">
        <v>8</v>
      </c>
      <c r="G22" s="59">
        <f>VLOOKUP(A22,'Admin-Salaries'!$A$1:$B$60,2,FALSE)*SalaryOncostsMultiplier*$F$2</f>
        <v>101811.24434959603</v>
      </c>
      <c r="H22" s="164">
        <f>VLOOKUP(A22,'Admin-Salaries'!$A$1:$B$60,2,FALSE)*CasualLoadingMultiplier*SalaryOncostsCasualMultiplier/'Admin-Other'!$B$22*CASUALHOURS</f>
        <v>67.282996549910763</v>
      </c>
    </row>
    <row r="23" spans="1:8" x14ac:dyDescent="0.25">
      <c r="A23" s="4" t="s">
        <v>92</v>
      </c>
      <c r="B23" s="4"/>
      <c r="C23" s="4"/>
      <c r="D23" s="4"/>
      <c r="E23" s="60" t="s">
        <v>39</v>
      </c>
      <c r="F23" s="61" t="s">
        <v>6</v>
      </c>
      <c r="G23" s="62">
        <f>VLOOKUP(A23,'Admin-Salaries'!$A$1:$B$60,2,FALSE)*SalaryOncostsMultiplier*$F$2</f>
        <v>103779.62837695245</v>
      </c>
      <c r="H23" s="165">
        <f>VLOOKUP(A23,'Admin-Salaries'!$A$1:$B$60,2,FALSE)*CasualLoadingMultiplier*SalaryOncostsCasualMultiplier/'Admin-Other'!$B$22*CASUALHOURS</f>
        <v>68.583823158676665</v>
      </c>
    </row>
    <row r="24" spans="1:8" x14ac:dyDescent="0.25">
      <c r="A24" s="4" t="s">
        <v>91</v>
      </c>
      <c r="B24" s="4"/>
      <c r="C24" s="4"/>
      <c r="D24" s="4"/>
      <c r="E24" s="63"/>
      <c r="F24" s="23" t="s">
        <v>10</v>
      </c>
      <c r="G24" s="24">
        <f>VLOOKUP(A24,'Admin-Salaries'!$A$1:$B$60,2,FALSE)*SalaryOncostsMultiplier*$F$2</f>
        <v>107717.26489015778</v>
      </c>
      <c r="H24" s="166">
        <f>VLOOKUP(A24,'Admin-Salaries'!$A$1:$B$60,2,FALSE)*CasualLoadingMultiplier*SalaryOncostsCasualMultiplier/'Admin-Other'!$B$22*CASUALHOURS</f>
        <v>71.186050305838023</v>
      </c>
    </row>
    <row r="25" spans="1:8" x14ac:dyDescent="0.25">
      <c r="A25" s="4" t="s">
        <v>90</v>
      </c>
      <c r="B25" s="4"/>
      <c r="C25" s="4"/>
      <c r="D25" s="4"/>
      <c r="E25" s="63"/>
      <c r="F25" s="23" t="s">
        <v>9</v>
      </c>
      <c r="G25" s="24">
        <f>VLOOKUP(A25,'Admin-Salaries'!$A$1:$B$60,2,FALSE)*SalaryOncostsMultiplier*$F$2</f>
        <v>111650.14773582535</v>
      </c>
      <c r="H25" s="166">
        <f>VLOOKUP(A25,'Admin-Salaries'!$A$1:$B$60,2,FALSE)*CasualLoadingMultiplier*SalaryOncostsCasualMultiplier/'Admin-Other'!$B$22*CASUALHOURS</f>
        <v>73.785135943448182</v>
      </c>
    </row>
    <row r="26" spans="1:8" ht="15.75" thickBot="1" x14ac:dyDescent="0.3">
      <c r="A26" s="4" t="s">
        <v>89</v>
      </c>
      <c r="B26" s="4"/>
      <c r="C26" s="4"/>
      <c r="D26" s="4"/>
      <c r="E26" s="64"/>
      <c r="F26" s="65" t="s">
        <v>8</v>
      </c>
      <c r="G26" s="66">
        <f>VLOOKUP(A26,'Admin-Salaries'!$A$1:$B$60,2,FALSE)*SalaryOncostsMultiplier*$F$2</f>
        <v>115589.35356876267</v>
      </c>
      <c r="H26" s="167">
        <f>VLOOKUP(A26,'Admin-Salaries'!$A$1:$B$60,2,FALSE)*CasualLoadingMultiplier*SalaryOncostsCasualMultiplier/'Admin-Other'!$B$22*CASUALHOURS</f>
        <v>76.388400191519054</v>
      </c>
    </row>
    <row r="27" spans="1:8" x14ac:dyDescent="0.25">
      <c r="A27" s="4" t="s">
        <v>88</v>
      </c>
      <c r="B27" s="4"/>
      <c r="C27" s="4"/>
      <c r="D27" s="4"/>
      <c r="E27" s="67" t="s">
        <v>40</v>
      </c>
      <c r="F27" s="68" t="s">
        <v>6</v>
      </c>
      <c r="G27" s="69">
        <f>VLOOKUP(A27,'Admin-Salaries'!$A$1:$B$60,2,FALSE)*SalaryOncostsMultiplier*$F$2</f>
        <v>118420.42160142089</v>
      </c>
      <c r="H27" s="168">
        <f>VLOOKUP(A27,'Admin-Salaries'!$A$1:$B$60,2,FALSE)*CasualLoadingMultiplier*SalaryOncostsCasualMultiplier/'Admin-Other'!$B$22*CASUALHOURS</f>
        <v>78.259340301236534</v>
      </c>
    </row>
    <row r="28" spans="1:8" x14ac:dyDescent="0.25">
      <c r="A28" s="4" t="s">
        <v>87</v>
      </c>
      <c r="B28" s="4"/>
      <c r="C28" s="4"/>
      <c r="D28" s="4"/>
      <c r="E28" s="70"/>
      <c r="F28" s="25" t="s">
        <v>10</v>
      </c>
      <c r="G28" s="26">
        <f>VLOOKUP(A28,'Admin-Salaries'!$A$1:$B$60,2,FALSE)*SalaryOncostsMultiplier*$F$2</f>
        <v>121345.96877639164</v>
      </c>
      <c r="H28" s="169">
        <f>VLOOKUP(A28,'Admin-Salaries'!$A$1:$B$60,2,FALSE)*CasualLoadingMultiplier*SalaryOncostsCasualMultiplier/'Admin-Other'!$B$22*CASUALHOURS</f>
        <v>80.192717913283559</v>
      </c>
    </row>
    <row r="29" spans="1:8" x14ac:dyDescent="0.25">
      <c r="A29" s="4" t="s">
        <v>86</v>
      </c>
      <c r="B29" s="4"/>
      <c r="C29" s="4"/>
      <c r="D29" s="4"/>
      <c r="E29" s="70"/>
      <c r="F29" s="25" t="s">
        <v>9</v>
      </c>
      <c r="G29" s="26">
        <f>VLOOKUP(A29,'Admin-Salaries'!$A$1:$B$60,2,FALSE)*SalaryOncostsMultiplier*$F$2</f>
        <v>124267.00606164701</v>
      </c>
      <c r="H29" s="169">
        <f>VLOOKUP(A29,'Admin-Salaries'!$A$1:$B$60,2,FALSE)*CasualLoadingMultiplier*SalaryOncostsCasualMultiplier/'Admin-Other'!$B$22*CASUALHOURS</f>
        <v>82.123115118833255</v>
      </c>
    </row>
    <row r="30" spans="1:8" ht="15.75" thickBot="1" x14ac:dyDescent="0.3">
      <c r="A30" s="4" t="s">
        <v>85</v>
      </c>
      <c r="B30" s="4"/>
      <c r="C30" s="4"/>
      <c r="D30" s="4"/>
      <c r="E30" s="71"/>
      <c r="F30" s="72" t="s">
        <v>8</v>
      </c>
      <c r="G30" s="73">
        <f>VLOOKUP(A30,'Admin-Salaries'!$A$1:$B$60,2,FALSE)*SalaryOncostsMultiplier*$F$2</f>
        <v>127192.50752827604</v>
      </c>
      <c r="H30" s="170">
        <f>VLOOKUP(A30,'Admin-Salaries'!$A$1:$B$60,2,FALSE)*CasualLoadingMultiplier*SalaryOncostsCasualMultiplier/'Admin-Other'!$B$22*CASUALHOURS</f>
        <v>84.056462524057665</v>
      </c>
    </row>
    <row r="31" spans="1:8" x14ac:dyDescent="0.25">
      <c r="A31" s="4" t="s">
        <v>84</v>
      </c>
      <c r="B31" s="4"/>
      <c r="C31" s="4"/>
      <c r="D31" s="4"/>
      <c r="E31" s="74" t="s">
        <v>41</v>
      </c>
      <c r="F31" s="75" t="s">
        <v>6</v>
      </c>
      <c r="G31" s="76">
        <f>VLOOKUP(A31,'Admin-Salaries'!$A$1:$B$60,2,FALSE)*SalaryOncostsMultiplier*$F$2</f>
        <v>130116.54632797037</v>
      </c>
      <c r="H31" s="171">
        <f>VLOOKUP(A31,'Admin-Salaries'!$A$1:$B$60,2,FALSE)*CasualLoadingMultiplier*SalaryOncostsCasualMultiplier/'Admin-Other'!$B$22*CASUALHOURS</f>
        <v>85.988843310958615</v>
      </c>
    </row>
    <row r="32" spans="1:8" x14ac:dyDescent="0.25">
      <c r="A32" s="4" t="s">
        <v>83</v>
      </c>
      <c r="B32" s="4"/>
      <c r="C32" s="4"/>
      <c r="D32" s="4"/>
      <c r="E32" s="77"/>
      <c r="F32" s="27" t="s">
        <v>10</v>
      </c>
      <c r="G32" s="28">
        <f>VLOOKUP(A32,'Admin-Salaries'!$A$1:$B$60,2,FALSE)*SalaryOncostsMultiplier*$F$2</f>
        <v>134014.44705611662</v>
      </c>
      <c r="H32" s="172">
        <f>VLOOKUP(A32,'Admin-Salaries'!$A$1:$B$60,2,FALSE)*CasualLoadingMultiplier*SalaryOncostsCasualMultiplier/'Admin-Other'!$B$22*CASUALHOURS</f>
        <v>88.564810660333222</v>
      </c>
    </row>
    <row r="33" spans="1:8" x14ac:dyDescent="0.25">
      <c r="A33" s="4" t="s">
        <v>82</v>
      </c>
      <c r="B33" s="4"/>
      <c r="C33" s="4"/>
      <c r="D33" s="4"/>
      <c r="E33" s="77"/>
      <c r="F33" s="27" t="s">
        <v>9</v>
      </c>
      <c r="G33" s="28">
        <f>VLOOKUP(A33,'Admin-Salaries'!$A$1:$B$60,2,FALSE)*SalaryOncostsMultiplier*$F$2</f>
        <v>137914.67890969009</v>
      </c>
      <c r="H33" s="172">
        <f>VLOOKUP(A33,'Admin-Salaries'!$A$1:$B$60,2,FALSE)*CasualLoadingMultiplier*SalaryOncostsCasualMultiplier/'Admin-Other'!$B$22*CASUALHOURS</f>
        <v>91.142318557660857</v>
      </c>
    </row>
    <row r="34" spans="1:8" ht="15.75" thickBot="1" x14ac:dyDescent="0.3">
      <c r="A34" s="4" t="s">
        <v>81</v>
      </c>
      <c r="B34" s="4"/>
      <c r="C34" s="4"/>
      <c r="D34" s="4"/>
      <c r="E34" s="78"/>
      <c r="F34" s="79" t="s">
        <v>8</v>
      </c>
      <c r="G34" s="80">
        <f>VLOOKUP(A34,'Admin-Salaries'!$A$1:$B$60,2,FALSE)*SalaryOncostsMultiplier*$F$2</f>
        <v>141873.77244210502</v>
      </c>
      <c r="H34" s="173">
        <f>VLOOKUP(A34,'Admin-Salaries'!$A$1:$B$60,2,FALSE)*CasualLoadingMultiplier*SalaryOncostsCasualMultiplier/'Admin-Other'!$B$22*CASUALHOURS</f>
        <v>93.758725794248207</v>
      </c>
    </row>
    <row r="35" spans="1:8" x14ac:dyDescent="0.25">
      <c r="A35" s="4" t="s">
        <v>80</v>
      </c>
      <c r="B35" s="4"/>
      <c r="C35" s="4"/>
      <c r="D35" s="4"/>
      <c r="E35" s="81" t="s">
        <v>42</v>
      </c>
      <c r="F35" s="82" t="s">
        <v>6</v>
      </c>
      <c r="G35" s="83">
        <f>VLOOKUP(A35,'Admin-Salaries'!$A$1:$B$60,2,FALSE)*SalaryOncostsMultiplier*$F$2</f>
        <v>146976.79309675339</v>
      </c>
      <c r="H35" s="174">
        <f>VLOOKUP(A35,'Admin-Salaries'!$A$1:$B$60,2,FALSE)*CasualLoadingMultiplier*SalaryOncostsCasualMultiplier/'Admin-Other'!$B$22*CASUALHOURS</f>
        <v>97.131108906685768</v>
      </c>
    </row>
    <row r="36" spans="1:8" x14ac:dyDescent="0.25">
      <c r="A36" s="4" t="s">
        <v>79</v>
      </c>
      <c r="B36" s="4"/>
      <c r="C36" s="4"/>
      <c r="D36" s="4"/>
      <c r="E36" s="84"/>
      <c r="F36" s="29" t="s">
        <v>10</v>
      </c>
      <c r="G36" s="30">
        <f>VLOOKUP(A36,'Admin-Salaries'!$A$1:$B$60,2,FALSE)*SalaryOncostsMultiplier*$F$2</f>
        <v>152998.37969412826</v>
      </c>
      <c r="H36" s="175">
        <f>VLOOKUP(A36,'Admin-Salaries'!$A$1:$B$60,2,FALSE)*CasualLoadingMultiplier*SalaryOncostsCasualMultiplier/'Admin-Other'!$B$22*CASUALHOURS</f>
        <v>101.11053566690657</v>
      </c>
    </row>
    <row r="37" spans="1:8" x14ac:dyDescent="0.25">
      <c r="A37" s="4" t="s">
        <v>78</v>
      </c>
      <c r="B37" s="4"/>
      <c r="C37" s="4"/>
      <c r="D37" s="4"/>
      <c r="E37" s="84"/>
      <c r="F37" s="29" t="s">
        <v>9</v>
      </c>
      <c r="G37" s="30">
        <f>VLOOKUP(A37,'Admin-Salaries'!$A$1:$B$60,2,FALSE)*SalaryOncostsMultiplier*$F$2</f>
        <v>159013.56850222751</v>
      </c>
      <c r="H37" s="175">
        <f>VLOOKUP(A37,'Admin-Salaries'!$A$1:$B$60,2,FALSE)*CasualLoadingMultiplier*SalaryOncostsCasualMultiplier/'Admin-Other'!$B$22*CASUALHOURS</f>
        <v>105.08573438300016</v>
      </c>
    </row>
    <row r="38" spans="1:8" ht="15.75" thickBot="1" x14ac:dyDescent="0.3">
      <c r="A38" s="4" t="s">
        <v>77</v>
      </c>
      <c r="B38" s="4"/>
      <c r="C38" s="4"/>
      <c r="D38" s="4"/>
      <c r="E38" s="85"/>
      <c r="F38" s="86" t="s">
        <v>8</v>
      </c>
      <c r="G38" s="87">
        <f>VLOOKUP(A38,'Admin-Salaries'!$A$1:$B$60,2,FALSE)*SalaryOncostsMultiplier*$F$2</f>
        <v>165035.09175515414</v>
      </c>
      <c r="H38" s="176">
        <f>VLOOKUP(A38,'Admin-Salaries'!$A$1:$B$60,2,FALSE)*CasualLoadingMultiplier*SalaryOncostsCasualMultiplier/'Admin-Other'!$B$22*CASUALHOURS</f>
        <v>109.06511928139794</v>
      </c>
    </row>
    <row r="39" spans="1:8" x14ac:dyDescent="0.25">
      <c r="A39" s="4" t="s">
        <v>76</v>
      </c>
      <c r="B39" s="4"/>
      <c r="C39" s="4"/>
      <c r="D39" s="4"/>
      <c r="E39" s="88" t="s">
        <v>43</v>
      </c>
      <c r="F39" s="89" t="s">
        <v>6</v>
      </c>
      <c r="G39" s="90">
        <f>VLOOKUP(A39,'Admin-Salaries'!$A$1:$B$60,2,FALSE)*SalaryOncostsMultiplier*$F$2</f>
        <v>172312.9571229232</v>
      </c>
      <c r="H39" s="177">
        <f>VLOOKUP(A39,'Admin-Salaries'!$A$1:$B$60,2,FALSE)*CasualLoadingMultiplier*SalaryOncostsCasualMultiplier/'Admin-Other'!$B$22*CASUALHOURS</f>
        <v>113.87477064710451</v>
      </c>
    </row>
    <row r="40" spans="1:8" ht="15.75" x14ac:dyDescent="0.25">
      <c r="A40" s="4" t="s">
        <v>75</v>
      </c>
      <c r="B40" s="4"/>
      <c r="C40" s="4"/>
      <c r="D40" s="4"/>
      <c r="E40" s="91"/>
      <c r="F40" s="31" t="s">
        <v>10</v>
      </c>
      <c r="G40" s="32">
        <f>VLOOKUP(A40,'Admin-Salaries'!$A$1:$B$60,2,FALSE)*SalaryOncostsMultiplier*$F$2</f>
        <v>175522.96871143242</v>
      </c>
      <c r="H40" s="178">
        <f>VLOOKUP(A40,'Admin-Salaries'!$A$1:$B$60,2,FALSE)*CasualLoadingMultiplier*SalaryOncostsCasualMultiplier/'Admin-Other'!$B$22*CASUALHOURS</f>
        <v>115.99613946068287</v>
      </c>
    </row>
    <row r="41" spans="1:8" ht="15.75" x14ac:dyDescent="0.25">
      <c r="A41" s="4" t="s">
        <v>74</v>
      </c>
      <c r="B41" s="4"/>
      <c r="C41" s="4"/>
      <c r="D41" s="4"/>
      <c r="E41" s="91"/>
      <c r="F41" s="31" t="s">
        <v>9</v>
      </c>
      <c r="G41" s="32">
        <f>VLOOKUP(A41,'Admin-Salaries'!$A$1:$B$60,2,FALSE)*SalaryOncostsMultiplier*$F$2</f>
        <v>178734.45305836396</v>
      </c>
      <c r="H41" s="178">
        <f>VLOOKUP(A41,'Admin-Salaries'!$A$1:$B$60,2,FALSE)*CasualLoadingMultiplier*SalaryOncostsCasualMultiplier/'Admin-Other'!$B$22*CASUALHOURS</f>
        <v>118.11848156164695</v>
      </c>
    </row>
    <row r="42" spans="1:8" ht="16.5" thickBot="1" x14ac:dyDescent="0.3">
      <c r="A42" s="4" t="s">
        <v>73</v>
      </c>
      <c r="B42" s="4"/>
      <c r="C42" s="4"/>
      <c r="D42" s="4"/>
      <c r="E42" s="92"/>
      <c r="F42" s="93" t="s">
        <v>8</v>
      </c>
      <c r="G42" s="94">
        <f>VLOOKUP(A42,'Admin-Salaries'!$A$1:$B$60,2,FALSE)*SalaryOncostsMultiplier*$F$2</f>
        <v>182343.34463765458</v>
      </c>
      <c r="H42" s="179">
        <f>VLOOKUP(A42,'Admin-Salaries'!$A$1:$B$60,2,FALSE)*CasualLoadingMultiplier*SalaryOncostsCasualMultiplier/'Admin-Other'!$B$22*CASUALHOURS</f>
        <v>120.50345427492246</v>
      </c>
    </row>
  </sheetData>
  <protectedRanges>
    <protectedRange sqref="F2:F3" name="FTE Fraction General"/>
  </protectedRanges>
  <mergeCells count="4">
    <mergeCell ref="E8:F8"/>
    <mergeCell ref="A2:E2"/>
    <mergeCell ref="A3:E3"/>
    <mergeCell ref="G8:H8"/>
  </mergeCells>
  <phoneticPr fontId="12" type="noConversion"/>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1DE45-2FD2-4C7F-9E34-5B7F98E7AB3E}">
  <dimension ref="A1:U60"/>
  <sheetViews>
    <sheetView workbookViewId="0">
      <selection activeCell="K13" sqref="K13"/>
    </sheetView>
  </sheetViews>
  <sheetFormatPr defaultColWidth="9.140625" defaultRowHeight="11.25" x14ac:dyDescent="0.25"/>
  <cols>
    <col min="1" max="1" width="24.85546875" style="101" bestFit="1" customWidth="1"/>
    <col min="2" max="5" width="12.5703125" style="98" customWidth="1"/>
    <col min="6" max="6" width="30.5703125" style="98" bestFit="1" customWidth="1"/>
    <col min="7" max="11" width="16.28515625" style="98" customWidth="1"/>
    <col min="12" max="21" width="12.5703125" style="98" customWidth="1"/>
    <col min="22" max="16384" width="9.140625" style="98"/>
  </cols>
  <sheetData>
    <row r="1" spans="1:21" x14ac:dyDescent="0.25">
      <c r="A1" s="146" t="s">
        <v>46</v>
      </c>
      <c r="B1" s="147">
        <v>2024</v>
      </c>
      <c r="C1" s="147">
        <v>2025</v>
      </c>
      <c r="D1" s="147">
        <v>2026</v>
      </c>
      <c r="E1" s="97"/>
      <c r="F1" s="97"/>
      <c r="G1" s="97"/>
      <c r="H1" s="97"/>
      <c r="I1" s="97"/>
      <c r="J1" s="97"/>
      <c r="K1" s="97"/>
      <c r="L1" s="97"/>
      <c r="M1" s="97"/>
      <c r="N1" s="97"/>
      <c r="O1" s="97"/>
      <c r="P1" s="97"/>
      <c r="Q1" s="97"/>
      <c r="R1" s="97"/>
      <c r="S1" s="97"/>
      <c r="T1" s="97"/>
      <c r="U1" s="97"/>
    </row>
    <row r="2" spans="1:21" ht="15" x14ac:dyDescent="0.25">
      <c r="A2" s="148" t="s">
        <v>47</v>
      </c>
      <c r="B2" s="149">
        <v>33383.103999999999</v>
      </c>
      <c r="C2" s="149">
        <f>B2*(100%+3.7%)</f>
        <v>34618.278847999994</v>
      </c>
      <c r="D2" s="149">
        <f>C2*(100%+3.7%)</f>
        <v>35899.155165375989</v>
      </c>
      <c r="E2" s="100"/>
      <c r="F2" s="150" t="s">
        <v>159</v>
      </c>
      <c r="G2" s="271" t="s">
        <v>160</v>
      </c>
      <c r="H2" s="271"/>
      <c r="I2" s="271"/>
      <c r="J2" s="271"/>
      <c r="K2" s="271"/>
      <c r="L2" s="99"/>
      <c r="M2" s="99"/>
      <c r="N2" s="99"/>
      <c r="O2" s="99"/>
      <c r="P2" s="99"/>
      <c r="Q2" s="99"/>
      <c r="R2" s="99"/>
      <c r="S2" s="99"/>
      <c r="T2" s="99"/>
      <c r="U2" s="99"/>
    </row>
    <row r="3" spans="1:21" x14ac:dyDescent="0.25">
      <c r="A3" s="148" t="s">
        <v>48</v>
      </c>
      <c r="B3" s="149">
        <v>213264.39741663591</v>
      </c>
      <c r="C3" s="149">
        <f t="shared" ref="C3:D60" si="0">B3*(100%+3.7%)</f>
        <v>221155.18012105141</v>
      </c>
      <c r="D3" s="149">
        <f t="shared" si="0"/>
        <v>229337.92178553028</v>
      </c>
      <c r="E3" s="99"/>
      <c r="F3" s="99"/>
      <c r="G3" s="99"/>
      <c r="H3" s="99"/>
      <c r="I3" s="99"/>
      <c r="J3" s="99"/>
      <c r="K3" s="99"/>
      <c r="L3" s="99"/>
      <c r="M3" s="99"/>
      <c r="N3" s="99"/>
      <c r="O3" s="99"/>
      <c r="P3" s="99"/>
      <c r="Q3" s="99"/>
      <c r="R3" s="99"/>
      <c r="S3" s="99"/>
      <c r="T3" s="99"/>
      <c r="U3" s="99"/>
    </row>
    <row r="4" spans="1:21" x14ac:dyDescent="0.25">
      <c r="A4" s="148" t="s">
        <v>49</v>
      </c>
      <c r="B4" s="149">
        <v>182397.18376420008</v>
      </c>
      <c r="C4" s="149">
        <f t="shared" si="0"/>
        <v>189145.87956347546</v>
      </c>
      <c r="D4" s="149">
        <f t="shared" si="0"/>
        <v>196144.27710732404</v>
      </c>
      <c r="E4" s="99"/>
      <c r="F4" s="98" t="s">
        <v>161</v>
      </c>
      <c r="G4" s="272" t="s">
        <v>162</v>
      </c>
      <c r="H4" s="272"/>
      <c r="I4" s="272"/>
      <c r="J4" s="272"/>
      <c r="K4" s="272"/>
      <c r="L4" s="99"/>
      <c r="M4" s="99"/>
      <c r="N4" s="99"/>
      <c r="O4" s="99"/>
      <c r="P4" s="99"/>
      <c r="Q4" s="99"/>
      <c r="R4" s="99"/>
      <c r="S4" s="99"/>
      <c r="T4" s="99"/>
      <c r="U4" s="99"/>
    </row>
    <row r="5" spans="1:21" x14ac:dyDescent="0.25">
      <c r="A5" s="148" t="s">
        <v>50</v>
      </c>
      <c r="B5" s="149">
        <v>176785.04837149353</v>
      </c>
      <c r="C5" s="149">
        <f t="shared" si="0"/>
        <v>183326.09516123877</v>
      </c>
      <c r="D5" s="149">
        <f t="shared" si="0"/>
        <v>190109.16068220459</v>
      </c>
      <c r="E5" s="99"/>
      <c r="F5" s="99"/>
      <c r="G5" s="151">
        <v>2023</v>
      </c>
      <c r="H5" s="151">
        <v>2024</v>
      </c>
      <c r="I5" s="151">
        <v>2025</v>
      </c>
      <c r="J5" s="151">
        <v>2026</v>
      </c>
      <c r="K5" s="152" t="s">
        <v>163</v>
      </c>
      <c r="L5" s="99"/>
      <c r="M5" s="99"/>
      <c r="N5" s="99"/>
      <c r="O5" s="99"/>
      <c r="P5" s="99"/>
      <c r="Q5" s="99"/>
      <c r="R5" s="99"/>
      <c r="S5" s="99"/>
      <c r="T5" s="99"/>
      <c r="U5" s="99"/>
    </row>
    <row r="6" spans="1:21" x14ac:dyDescent="0.25">
      <c r="A6" s="148" t="s">
        <v>51</v>
      </c>
      <c r="B6" s="149">
        <v>171172.2429894302</v>
      </c>
      <c r="C6" s="149">
        <f t="shared" si="0"/>
        <v>177505.61598003912</v>
      </c>
      <c r="D6" s="149">
        <f t="shared" si="0"/>
        <v>184073.32377130055</v>
      </c>
      <c r="E6" s="99"/>
      <c r="F6" s="99"/>
      <c r="G6" s="153">
        <v>3.5000000000000003E-2</v>
      </c>
      <c r="H6" s="153">
        <v>3.6999999999999998E-2</v>
      </c>
      <c r="I6" s="153">
        <v>3.6999999999999998E-2</v>
      </c>
      <c r="J6" s="153">
        <v>3.6999999999999998E-2</v>
      </c>
      <c r="K6" s="153">
        <v>0.02</v>
      </c>
      <c r="L6" s="99"/>
      <c r="M6" s="99"/>
      <c r="N6" s="99"/>
      <c r="O6" s="99"/>
      <c r="P6" s="99"/>
      <c r="Q6" s="99"/>
      <c r="R6" s="99"/>
      <c r="S6" s="99"/>
      <c r="T6" s="99"/>
      <c r="U6" s="99"/>
    </row>
    <row r="7" spans="1:21" x14ac:dyDescent="0.25">
      <c r="A7" s="148" t="s">
        <v>52</v>
      </c>
      <c r="B7" s="149">
        <v>165560.13195997299</v>
      </c>
      <c r="C7" s="149">
        <f t="shared" si="0"/>
        <v>171685.85684249198</v>
      </c>
      <c r="D7" s="149">
        <f t="shared" si="0"/>
        <v>178038.23354566417</v>
      </c>
      <c r="E7" s="99"/>
      <c r="F7" s="99"/>
      <c r="G7" s="99"/>
      <c r="H7" s="99"/>
      <c r="I7" s="99"/>
      <c r="J7" s="99"/>
      <c r="K7" s="99"/>
      <c r="L7" s="99"/>
      <c r="M7" s="99"/>
      <c r="N7" s="99"/>
      <c r="O7" s="99"/>
      <c r="P7" s="99"/>
      <c r="Q7" s="99"/>
      <c r="R7" s="99"/>
      <c r="S7" s="99"/>
      <c r="T7" s="99"/>
      <c r="U7" s="99"/>
    </row>
    <row r="8" spans="1:21" x14ac:dyDescent="0.25">
      <c r="A8" s="148" t="s">
        <v>53</v>
      </c>
      <c r="B8" s="149">
        <v>158544.95358287127</v>
      </c>
      <c r="C8" s="149">
        <f t="shared" si="0"/>
        <v>164411.11686543751</v>
      </c>
      <c r="D8" s="149">
        <f t="shared" si="0"/>
        <v>170494.32818945867</v>
      </c>
      <c r="E8" s="99"/>
      <c r="F8" s="99"/>
      <c r="G8" s="99"/>
      <c r="H8" s="99"/>
      <c r="I8" s="99"/>
      <c r="J8" s="99"/>
      <c r="K8" s="99"/>
      <c r="L8" s="99"/>
      <c r="M8" s="99"/>
      <c r="N8" s="99"/>
      <c r="O8" s="99"/>
      <c r="P8" s="99"/>
      <c r="Q8" s="99"/>
      <c r="R8" s="99"/>
      <c r="S8" s="99"/>
      <c r="T8" s="99"/>
      <c r="U8" s="99"/>
    </row>
    <row r="9" spans="1:21" x14ac:dyDescent="0.25">
      <c r="A9" s="148" t="s">
        <v>54</v>
      </c>
      <c r="B9" s="149">
        <v>154336.55552716597</v>
      </c>
      <c r="C9" s="149">
        <f t="shared" si="0"/>
        <v>160047.00808167108</v>
      </c>
      <c r="D9" s="149">
        <f t="shared" si="0"/>
        <v>165968.74738069289</v>
      </c>
      <c r="E9" s="99"/>
      <c r="F9" s="99"/>
      <c r="G9" s="99"/>
      <c r="H9" s="99"/>
      <c r="I9" s="99"/>
      <c r="J9" s="99"/>
      <c r="K9" s="99"/>
      <c r="L9" s="99"/>
      <c r="M9" s="99"/>
      <c r="N9" s="99"/>
      <c r="O9" s="99"/>
      <c r="P9" s="99"/>
      <c r="Q9" s="99"/>
      <c r="R9" s="99"/>
      <c r="S9" s="99"/>
      <c r="T9" s="99"/>
      <c r="U9" s="99"/>
    </row>
    <row r="10" spans="1:21" x14ac:dyDescent="0.25">
      <c r="A10" s="148" t="s">
        <v>55</v>
      </c>
      <c r="B10" s="149">
        <v>150128.10874496191</v>
      </c>
      <c r="C10" s="149">
        <f t="shared" si="0"/>
        <v>155682.84876852549</v>
      </c>
      <c r="D10" s="149">
        <f t="shared" si="0"/>
        <v>161443.11417296092</v>
      </c>
      <c r="E10" s="99"/>
      <c r="F10" s="99"/>
      <c r="G10" s="99"/>
      <c r="H10" s="99"/>
      <c r="I10" s="99"/>
      <c r="J10" s="99"/>
      <c r="K10" s="99"/>
      <c r="L10" s="99"/>
      <c r="M10" s="99"/>
      <c r="N10" s="99"/>
      <c r="O10" s="99"/>
      <c r="P10" s="99"/>
      <c r="Q10" s="99"/>
      <c r="R10" s="99"/>
      <c r="S10" s="99"/>
      <c r="T10" s="99"/>
      <c r="U10" s="99"/>
    </row>
    <row r="11" spans="1:21" x14ac:dyDescent="0.25">
      <c r="A11" s="148" t="s">
        <v>56</v>
      </c>
      <c r="B11" s="149">
        <v>145917.60326818895</v>
      </c>
      <c r="C11" s="149">
        <f t="shared" si="0"/>
        <v>151316.55458911194</v>
      </c>
      <c r="D11" s="149">
        <f t="shared" si="0"/>
        <v>156915.26710890906</v>
      </c>
      <c r="E11" s="99"/>
      <c r="F11" s="99"/>
      <c r="G11" s="99"/>
      <c r="H11" s="99"/>
      <c r="I11" s="99"/>
      <c r="J11" s="99"/>
      <c r="K11" s="99"/>
      <c r="L11" s="99"/>
      <c r="M11" s="99"/>
      <c r="N11" s="99"/>
      <c r="O11" s="99"/>
      <c r="P11" s="99"/>
      <c r="Q11" s="99"/>
      <c r="R11" s="99"/>
      <c r="S11" s="99"/>
      <c r="T11" s="99"/>
      <c r="U11" s="99"/>
    </row>
    <row r="12" spans="1:21" x14ac:dyDescent="0.25">
      <c r="A12" s="148" t="s">
        <v>57</v>
      </c>
      <c r="B12" s="149">
        <v>141709.19303085897</v>
      </c>
      <c r="C12" s="149">
        <f t="shared" si="0"/>
        <v>146952.43317300073</v>
      </c>
      <c r="D12" s="149">
        <f t="shared" si="0"/>
        <v>152389.67320040174</v>
      </c>
      <c r="E12" s="99"/>
      <c r="F12" s="99"/>
      <c r="G12" s="99"/>
      <c r="H12" s="99"/>
      <c r="I12" s="99"/>
      <c r="J12" s="99"/>
      <c r="K12" s="99"/>
      <c r="L12" s="99"/>
      <c r="M12" s="99"/>
      <c r="N12" s="99"/>
      <c r="O12" s="99"/>
      <c r="P12" s="99"/>
      <c r="Q12" s="99"/>
      <c r="R12" s="99"/>
      <c r="S12" s="99"/>
      <c r="T12" s="99"/>
      <c r="U12" s="99"/>
    </row>
    <row r="13" spans="1:21" x14ac:dyDescent="0.25">
      <c r="A13" s="148" t="s">
        <v>58</v>
      </c>
      <c r="B13" s="149">
        <v>137499.43063319079</v>
      </c>
      <c r="C13" s="149">
        <f t="shared" si="0"/>
        <v>142586.90956661882</v>
      </c>
      <c r="D13" s="149">
        <f t="shared" si="0"/>
        <v>147862.62522058369</v>
      </c>
      <c r="E13" s="99"/>
      <c r="F13" s="99"/>
      <c r="G13" s="99"/>
      <c r="H13" s="99"/>
      <c r="I13" s="99"/>
      <c r="J13" s="99"/>
      <c r="K13" s="99"/>
      <c r="L13" s="99"/>
      <c r="M13" s="99"/>
      <c r="N13" s="99"/>
      <c r="O13" s="99"/>
      <c r="P13" s="99"/>
      <c r="Q13" s="99"/>
      <c r="R13" s="99"/>
      <c r="S13" s="99"/>
      <c r="T13" s="99"/>
      <c r="U13" s="99"/>
    </row>
    <row r="14" spans="1:21" x14ac:dyDescent="0.25">
      <c r="A14" s="148" t="s">
        <v>59</v>
      </c>
      <c r="B14" s="149">
        <v>133290.36258812869</v>
      </c>
      <c r="C14" s="149">
        <f t="shared" si="0"/>
        <v>138222.10600388944</v>
      </c>
      <c r="D14" s="149">
        <f t="shared" si="0"/>
        <v>143336.32392603334</v>
      </c>
      <c r="E14" s="99"/>
      <c r="F14" s="99"/>
      <c r="G14" s="99"/>
      <c r="H14" s="99"/>
      <c r="I14" s="99"/>
      <c r="J14" s="99"/>
      <c r="K14" s="99"/>
      <c r="L14" s="99"/>
      <c r="M14" s="99"/>
      <c r="N14" s="99"/>
      <c r="O14" s="99"/>
      <c r="P14" s="99"/>
      <c r="Q14" s="99"/>
      <c r="R14" s="99"/>
      <c r="S14" s="99"/>
      <c r="T14" s="99"/>
      <c r="U14" s="99"/>
    </row>
    <row r="15" spans="1:21" x14ac:dyDescent="0.25">
      <c r="A15" s="148" t="s">
        <v>60</v>
      </c>
      <c r="B15" s="149">
        <v>129081.17272681995</v>
      </c>
      <c r="C15" s="149">
        <f t="shared" si="0"/>
        <v>133857.17611771228</v>
      </c>
      <c r="D15" s="149">
        <f t="shared" si="0"/>
        <v>138809.89163406764</v>
      </c>
      <c r="E15" s="99"/>
      <c r="F15" s="99"/>
      <c r="G15" s="99"/>
      <c r="H15" s="99"/>
      <c r="I15" s="99"/>
      <c r="J15" s="99"/>
      <c r="K15" s="99"/>
      <c r="L15" s="99"/>
      <c r="M15" s="99"/>
      <c r="N15" s="99"/>
      <c r="O15" s="99"/>
      <c r="P15" s="99"/>
      <c r="Q15" s="99"/>
      <c r="R15" s="99"/>
      <c r="S15" s="99"/>
      <c r="T15" s="99"/>
      <c r="U15" s="99"/>
    </row>
    <row r="16" spans="1:21" x14ac:dyDescent="0.25">
      <c r="A16" s="148" t="s">
        <v>61</v>
      </c>
      <c r="B16" s="149">
        <v>124872.12904500721</v>
      </c>
      <c r="C16" s="149">
        <f t="shared" si="0"/>
        <v>129492.39781967246</v>
      </c>
      <c r="D16" s="149">
        <f t="shared" si="0"/>
        <v>134283.61653900033</v>
      </c>
      <c r="E16" s="99"/>
      <c r="F16" s="99"/>
      <c r="G16" s="99"/>
      <c r="H16" s="99"/>
      <c r="I16" s="99"/>
      <c r="J16" s="99"/>
      <c r="K16" s="99"/>
      <c r="L16" s="99"/>
      <c r="M16" s="99"/>
      <c r="N16" s="99"/>
      <c r="O16" s="99"/>
      <c r="P16" s="99"/>
      <c r="Q16" s="99"/>
      <c r="R16" s="99"/>
      <c r="S16" s="99"/>
      <c r="T16" s="99"/>
      <c r="U16" s="99"/>
    </row>
    <row r="17" spans="1:21" x14ac:dyDescent="0.25">
      <c r="A17" s="148" t="s">
        <v>62</v>
      </c>
      <c r="B17" s="149">
        <v>120663.01227344642</v>
      </c>
      <c r="C17" s="149">
        <f t="shared" si="0"/>
        <v>125127.54372756393</v>
      </c>
      <c r="D17" s="149">
        <f t="shared" si="0"/>
        <v>129757.26284548378</v>
      </c>
      <c r="E17" s="99"/>
      <c r="F17" s="99"/>
      <c r="G17" s="99"/>
      <c r="H17" s="99"/>
      <c r="I17" s="99"/>
      <c r="J17" s="99"/>
      <c r="K17" s="99"/>
      <c r="L17" s="99"/>
      <c r="M17" s="99"/>
      <c r="N17" s="99"/>
      <c r="O17" s="99"/>
      <c r="P17" s="99"/>
      <c r="Q17" s="99"/>
      <c r="R17" s="99"/>
      <c r="S17" s="99"/>
      <c r="T17" s="99"/>
      <c r="U17" s="99"/>
    </row>
    <row r="18" spans="1:21" x14ac:dyDescent="0.25">
      <c r="A18" s="148" t="s">
        <v>63</v>
      </c>
      <c r="B18" s="149">
        <v>116453.87113863633</v>
      </c>
      <c r="C18" s="149">
        <f t="shared" si="0"/>
        <v>120762.66437076587</v>
      </c>
      <c r="D18" s="149">
        <f t="shared" si="0"/>
        <v>125230.8829524842</v>
      </c>
      <c r="E18" s="99"/>
      <c r="F18" s="99"/>
      <c r="G18" s="99"/>
      <c r="H18" s="99"/>
      <c r="I18" s="99"/>
      <c r="J18" s="99"/>
      <c r="K18" s="99"/>
      <c r="L18" s="99"/>
      <c r="M18" s="99"/>
      <c r="N18" s="99"/>
      <c r="O18" s="99"/>
      <c r="P18" s="99"/>
      <c r="Q18" s="99"/>
      <c r="R18" s="99"/>
      <c r="S18" s="99"/>
      <c r="T18" s="99"/>
      <c r="U18" s="99"/>
    </row>
    <row r="19" spans="1:21" x14ac:dyDescent="0.25">
      <c r="A19" s="148" t="s">
        <v>64</v>
      </c>
      <c r="B19" s="149">
        <v>112244.82745682358</v>
      </c>
      <c r="C19" s="149">
        <f t="shared" si="0"/>
        <v>116397.88607272605</v>
      </c>
      <c r="D19" s="149">
        <f t="shared" si="0"/>
        <v>120704.60785741691</v>
      </c>
      <c r="E19" s="99"/>
      <c r="F19" s="99"/>
      <c r="G19" s="99"/>
      <c r="H19" s="99"/>
      <c r="I19" s="99"/>
      <c r="J19" s="99"/>
      <c r="K19" s="99"/>
      <c r="L19" s="99"/>
      <c r="M19" s="99"/>
      <c r="N19" s="99"/>
      <c r="O19" s="99"/>
      <c r="P19" s="99"/>
      <c r="Q19" s="99"/>
      <c r="R19" s="99"/>
      <c r="S19" s="99"/>
      <c r="T19" s="99"/>
      <c r="U19" s="99"/>
    </row>
    <row r="20" spans="1:21" x14ac:dyDescent="0.25">
      <c r="A20" s="148" t="s">
        <v>65</v>
      </c>
      <c r="B20" s="149">
        <v>106714.05855183542</v>
      </c>
      <c r="C20" s="149">
        <f t="shared" si="0"/>
        <v>110662.47871825332</v>
      </c>
      <c r="D20" s="149">
        <f t="shared" si="0"/>
        <v>114756.99043082868</v>
      </c>
      <c r="E20" s="99"/>
      <c r="F20" s="99"/>
      <c r="G20" s="99"/>
      <c r="H20" s="99"/>
      <c r="I20" s="99"/>
      <c r="J20" s="99"/>
      <c r="K20" s="99"/>
      <c r="L20" s="99"/>
      <c r="M20" s="99"/>
      <c r="N20" s="99"/>
      <c r="O20" s="99"/>
      <c r="P20" s="99"/>
      <c r="Q20" s="99"/>
      <c r="R20" s="99"/>
      <c r="S20" s="99"/>
      <c r="T20" s="99"/>
      <c r="U20" s="99"/>
    </row>
    <row r="21" spans="1:21" x14ac:dyDescent="0.25">
      <c r="A21" s="148" t="s">
        <v>66</v>
      </c>
      <c r="B21" s="149">
        <v>103204.45182731935</v>
      </c>
      <c r="C21" s="149">
        <f t="shared" si="0"/>
        <v>107023.01654493016</v>
      </c>
      <c r="D21" s="149">
        <f t="shared" si="0"/>
        <v>110982.86815709257</v>
      </c>
      <c r="E21" s="99"/>
      <c r="F21" s="99"/>
      <c r="G21" s="99"/>
      <c r="H21" s="99"/>
      <c r="I21" s="99"/>
      <c r="J21" s="99"/>
      <c r="K21" s="99"/>
      <c r="L21" s="99"/>
      <c r="M21" s="99"/>
      <c r="N21" s="99"/>
      <c r="O21" s="99"/>
      <c r="P21" s="99"/>
      <c r="Q21" s="99"/>
      <c r="R21" s="99"/>
      <c r="S21" s="99"/>
      <c r="T21" s="99"/>
      <c r="U21" s="99"/>
    </row>
    <row r="22" spans="1:21" x14ac:dyDescent="0.25">
      <c r="A22" s="148" t="s">
        <v>67</v>
      </c>
      <c r="B22" s="149">
        <v>99693.687861351907</v>
      </c>
      <c r="C22" s="149">
        <f t="shared" si="0"/>
        <v>103382.35431222193</v>
      </c>
      <c r="D22" s="149">
        <f t="shared" si="0"/>
        <v>107207.50142177413</v>
      </c>
      <c r="E22" s="99"/>
      <c r="F22" s="99"/>
      <c r="G22" s="99"/>
      <c r="H22" s="99"/>
      <c r="I22" s="99"/>
      <c r="J22" s="99"/>
      <c r="K22" s="99"/>
      <c r="L22" s="99"/>
      <c r="M22" s="99"/>
      <c r="N22" s="99"/>
      <c r="O22" s="99"/>
      <c r="P22" s="99"/>
      <c r="Q22" s="99"/>
      <c r="R22" s="99"/>
      <c r="S22" s="99"/>
      <c r="T22" s="99"/>
      <c r="U22" s="99"/>
    </row>
    <row r="23" spans="1:21" x14ac:dyDescent="0.25">
      <c r="A23" s="148" t="s">
        <v>68</v>
      </c>
      <c r="B23" s="149">
        <v>96184.963190629933</v>
      </c>
      <c r="C23" s="149">
        <f t="shared" si="0"/>
        <v>99743.806828683228</v>
      </c>
      <c r="D23" s="149">
        <f t="shared" si="0"/>
        <v>103434.3276813445</v>
      </c>
      <c r="E23" s="99"/>
      <c r="F23" s="99"/>
      <c r="G23" s="99"/>
      <c r="H23" s="99"/>
      <c r="I23" s="99"/>
      <c r="J23" s="99"/>
      <c r="K23" s="99"/>
      <c r="L23" s="99"/>
      <c r="M23" s="99"/>
      <c r="N23" s="99"/>
      <c r="O23" s="99"/>
      <c r="P23" s="99"/>
      <c r="Q23" s="99"/>
      <c r="R23" s="99"/>
      <c r="S23" s="99"/>
      <c r="T23" s="99"/>
      <c r="U23" s="99"/>
    </row>
    <row r="24" spans="1:21" x14ac:dyDescent="0.25">
      <c r="A24" s="148" t="s">
        <v>69</v>
      </c>
      <c r="B24" s="149">
        <v>92674.878989744349</v>
      </c>
      <c r="C24" s="149">
        <f t="shared" si="0"/>
        <v>96103.84951236489</v>
      </c>
      <c r="D24" s="149">
        <f t="shared" si="0"/>
        <v>99659.691944322389</v>
      </c>
      <c r="E24" s="99"/>
      <c r="F24" s="99"/>
      <c r="G24" s="99"/>
      <c r="H24" s="99"/>
      <c r="I24" s="99"/>
      <c r="J24" s="99"/>
      <c r="K24" s="99"/>
      <c r="L24" s="99"/>
      <c r="M24" s="99"/>
      <c r="N24" s="99"/>
      <c r="O24" s="99"/>
      <c r="P24" s="99"/>
      <c r="Q24" s="99"/>
      <c r="R24" s="99"/>
      <c r="S24" s="99"/>
      <c r="T24" s="99"/>
      <c r="U24" s="99"/>
    </row>
    <row r="25" spans="1:21" x14ac:dyDescent="0.25">
      <c r="A25" s="148" t="s">
        <v>70</v>
      </c>
      <c r="B25" s="149">
        <v>88354.46793097147</v>
      </c>
      <c r="C25" s="149">
        <f t="shared" si="0"/>
        <v>91623.583244417401</v>
      </c>
      <c r="D25" s="149">
        <f t="shared" si="0"/>
        <v>95013.655824460831</v>
      </c>
      <c r="E25" s="99"/>
      <c r="F25" s="99"/>
      <c r="G25" s="99"/>
      <c r="H25" s="99"/>
      <c r="I25" s="99"/>
      <c r="J25" s="99"/>
      <c r="K25" s="99"/>
      <c r="L25" s="99"/>
      <c r="M25" s="99"/>
      <c r="N25" s="99"/>
      <c r="O25" s="99"/>
      <c r="P25" s="99"/>
      <c r="Q25" s="99"/>
      <c r="R25" s="99"/>
      <c r="S25" s="99"/>
      <c r="T25" s="99"/>
      <c r="U25" s="99"/>
    </row>
    <row r="26" spans="1:21" x14ac:dyDescent="0.25">
      <c r="A26" s="148" t="s">
        <v>71</v>
      </c>
      <c r="B26" s="149">
        <v>84035.381242099407</v>
      </c>
      <c r="C26" s="149">
        <f t="shared" si="0"/>
        <v>87144.690348057076</v>
      </c>
      <c r="D26" s="149">
        <f t="shared" si="0"/>
        <v>90369.04389093518</v>
      </c>
      <c r="E26" s="99"/>
      <c r="F26" s="99"/>
      <c r="G26" s="99"/>
      <c r="H26" s="99"/>
      <c r="I26" s="99"/>
      <c r="J26" s="99"/>
      <c r="K26" s="99"/>
      <c r="L26" s="99"/>
      <c r="M26" s="99"/>
      <c r="N26" s="99"/>
      <c r="O26" s="99"/>
      <c r="P26" s="99"/>
      <c r="Q26" s="99"/>
      <c r="R26" s="99"/>
      <c r="S26" s="99"/>
      <c r="T26" s="99"/>
      <c r="U26" s="99"/>
    </row>
    <row r="27" spans="1:21" x14ac:dyDescent="0.25">
      <c r="A27" s="148" t="s">
        <v>72</v>
      </c>
      <c r="B27" s="149">
        <v>79755.123203504729</v>
      </c>
      <c r="C27" s="149">
        <f t="shared" si="0"/>
        <v>82706.062762034402</v>
      </c>
      <c r="D27" s="149">
        <f t="shared" si="0"/>
        <v>85766.187084229663</v>
      </c>
      <c r="E27" s="99"/>
      <c r="F27" s="99"/>
      <c r="G27" s="99"/>
      <c r="H27" s="99"/>
      <c r="I27" s="99"/>
      <c r="J27" s="99"/>
      <c r="K27" s="99"/>
      <c r="L27" s="99"/>
      <c r="M27" s="99"/>
      <c r="N27" s="99"/>
      <c r="O27" s="99"/>
      <c r="P27" s="99"/>
      <c r="Q27" s="99"/>
      <c r="R27" s="99"/>
      <c r="S27" s="99"/>
      <c r="T27" s="99"/>
      <c r="U27" s="99"/>
    </row>
    <row r="28" spans="1:21" x14ac:dyDescent="0.25">
      <c r="A28" s="148" t="s">
        <v>73</v>
      </c>
      <c r="B28" s="149">
        <v>140264.11125973429</v>
      </c>
      <c r="C28" s="149">
        <f t="shared" si="0"/>
        <v>145453.88337634446</v>
      </c>
      <c r="D28" s="149">
        <f t="shared" si="0"/>
        <v>150835.67706126918</v>
      </c>
      <c r="E28" s="99"/>
      <c r="F28" s="99"/>
      <c r="G28" s="99"/>
      <c r="H28" s="99"/>
      <c r="I28" s="99"/>
      <c r="J28" s="99"/>
      <c r="K28" s="99"/>
      <c r="L28" s="99"/>
      <c r="M28" s="99"/>
      <c r="N28" s="99"/>
      <c r="O28" s="99"/>
      <c r="P28" s="99"/>
      <c r="Q28" s="99"/>
      <c r="R28" s="99"/>
      <c r="S28" s="99"/>
      <c r="T28" s="99"/>
      <c r="U28" s="99"/>
    </row>
    <row r="29" spans="1:21" x14ac:dyDescent="0.25">
      <c r="A29" s="148" t="s">
        <v>74</v>
      </c>
      <c r="B29" s="149">
        <v>137488.04081412611</v>
      </c>
      <c r="C29" s="149">
        <f t="shared" si="0"/>
        <v>142575.09832424877</v>
      </c>
      <c r="D29" s="149">
        <f t="shared" si="0"/>
        <v>147850.37696224597</v>
      </c>
      <c r="E29" s="99"/>
      <c r="F29" s="99"/>
      <c r="G29" s="99"/>
      <c r="H29" s="99"/>
      <c r="I29" s="99"/>
      <c r="J29" s="99"/>
      <c r="K29" s="99"/>
      <c r="L29" s="99"/>
      <c r="M29" s="99"/>
      <c r="N29" s="99"/>
      <c r="O29" s="99"/>
      <c r="P29" s="99"/>
      <c r="Q29" s="99"/>
      <c r="R29" s="99"/>
      <c r="S29" s="99"/>
      <c r="T29" s="99"/>
      <c r="U29" s="99"/>
    </row>
    <row r="30" spans="1:21" x14ac:dyDescent="0.25">
      <c r="A30" s="148" t="s">
        <v>75</v>
      </c>
      <c r="B30" s="149">
        <v>135017.66823956338</v>
      </c>
      <c r="C30" s="149">
        <f t="shared" si="0"/>
        <v>140013.32196442722</v>
      </c>
      <c r="D30" s="149">
        <f t="shared" si="0"/>
        <v>145193.81487711103</v>
      </c>
      <c r="E30" s="99"/>
      <c r="F30" s="99"/>
      <c r="G30" s="99"/>
      <c r="H30" s="99"/>
      <c r="I30" s="99"/>
      <c r="J30" s="99"/>
      <c r="K30" s="99"/>
      <c r="L30" s="99"/>
      <c r="M30" s="99"/>
      <c r="N30" s="99"/>
      <c r="O30" s="99"/>
      <c r="P30" s="99"/>
      <c r="Q30" s="99"/>
      <c r="R30" s="99"/>
      <c r="S30" s="99"/>
      <c r="T30" s="99"/>
      <c r="U30" s="99"/>
    </row>
    <row r="31" spans="1:21" x14ac:dyDescent="0.25">
      <c r="A31" s="148" t="s">
        <v>76</v>
      </c>
      <c r="B31" s="149">
        <v>132548.42855609476</v>
      </c>
      <c r="C31" s="149">
        <f t="shared" si="0"/>
        <v>137452.72041267026</v>
      </c>
      <c r="D31" s="149">
        <f t="shared" si="0"/>
        <v>142538.47106793904</v>
      </c>
      <c r="E31" s="99"/>
      <c r="F31" s="99"/>
      <c r="G31" s="99"/>
      <c r="H31" s="99"/>
      <c r="I31" s="99"/>
      <c r="J31" s="99"/>
      <c r="K31" s="99"/>
      <c r="L31" s="99"/>
      <c r="M31" s="99"/>
      <c r="N31" s="99"/>
      <c r="O31" s="99"/>
      <c r="P31" s="99"/>
      <c r="Q31" s="99"/>
      <c r="R31" s="99"/>
      <c r="S31" s="99"/>
      <c r="T31" s="99"/>
      <c r="U31" s="99"/>
    </row>
    <row r="32" spans="1:21" x14ac:dyDescent="0.25">
      <c r="A32" s="148" t="s">
        <v>77</v>
      </c>
      <c r="B32" s="149">
        <v>126950.0705808878</v>
      </c>
      <c r="C32" s="149">
        <f t="shared" si="0"/>
        <v>131647.22319238062</v>
      </c>
      <c r="D32" s="149">
        <f t="shared" si="0"/>
        <v>136518.1704504987</v>
      </c>
      <c r="E32" s="99"/>
      <c r="F32" s="99"/>
      <c r="G32" s="99"/>
      <c r="H32" s="99"/>
      <c r="I32" s="99"/>
      <c r="J32" s="99"/>
      <c r="K32" s="99"/>
      <c r="L32" s="99"/>
      <c r="M32" s="99"/>
      <c r="N32" s="99"/>
      <c r="O32" s="99"/>
      <c r="P32" s="99"/>
      <c r="Q32" s="99"/>
      <c r="R32" s="99"/>
      <c r="S32" s="99"/>
      <c r="T32" s="99"/>
      <c r="U32" s="99"/>
    </row>
    <row r="33" spans="1:21" x14ac:dyDescent="0.25">
      <c r="A33" s="148" t="s">
        <v>78</v>
      </c>
      <c r="B33" s="149">
        <v>122318.12961709809</v>
      </c>
      <c r="C33" s="149">
        <f t="shared" si="0"/>
        <v>126843.90041293071</v>
      </c>
      <c r="D33" s="149">
        <f t="shared" si="0"/>
        <v>131537.12472820914</v>
      </c>
      <c r="E33" s="99"/>
      <c r="F33" s="99"/>
      <c r="G33" s="99"/>
      <c r="H33" s="99"/>
      <c r="I33" s="99"/>
      <c r="J33" s="99"/>
      <c r="K33" s="99"/>
      <c r="L33" s="99"/>
      <c r="M33" s="99"/>
      <c r="N33" s="99"/>
      <c r="O33" s="99"/>
      <c r="P33" s="99"/>
      <c r="Q33" s="99"/>
      <c r="R33" s="99"/>
      <c r="S33" s="99"/>
      <c r="T33" s="99"/>
      <c r="U33" s="99"/>
    </row>
    <row r="34" spans="1:21" x14ac:dyDescent="0.25">
      <c r="A34" s="148" t="s">
        <v>79</v>
      </c>
      <c r="B34" s="149">
        <v>117691.06130317559</v>
      </c>
      <c r="C34" s="149">
        <f t="shared" si="0"/>
        <v>122045.63057139308</v>
      </c>
      <c r="D34" s="149">
        <f t="shared" si="0"/>
        <v>126561.31890253461</v>
      </c>
      <c r="E34" s="99"/>
      <c r="F34" s="99"/>
      <c r="G34" s="99"/>
      <c r="H34" s="99"/>
      <c r="I34" s="99"/>
      <c r="J34" s="99"/>
      <c r="K34" s="99"/>
      <c r="L34" s="99"/>
      <c r="M34" s="99"/>
      <c r="N34" s="99"/>
      <c r="O34" s="99"/>
      <c r="P34" s="99"/>
      <c r="Q34" s="99"/>
      <c r="R34" s="99"/>
      <c r="S34" s="99"/>
      <c r="T34" s="99"/>
      <c r="U34" s="99"/>
    </row>
    <row r="35" spans="1:21" x14ac:dyDescent="0.25">
      <c r="A35" s="148" t="s">
        <v>80</v>
      </c>
      <c r="B35" s="149">
        <v>113059.07161288723</v>
      </c>
      <c r="C35" s="149">
        <f t="shared" si="0"/>
        <v>117242.25726256405</v>
      </c>
      <c r="D35" s="149">
        <f t="shared" si="0"/>
        <v>121580.22078127891</v>
      </c>
      <c r="E35" s="99"/>
      <c r="F35" s="99"/>
      <c r="G35" s="99"/>
      <c r="H35" s="99"/>
      <c r="I35" s="99"/>
      <c r="J35" s="99"/>
      <c r="K35" s="99"/>
      <c r="L35" s="99"/>
      <c r="M35" s="99"/>
      <c r="N35" s="99"/>
      <c r="O35" s="99"/>
      <c r="P35" s="99"/>
      <c r="Q35" s="99"/>
      <c r="R35" s="99"/>
      <c r="S35" s="99"/>
      <c r="T35" s="99"/>
      <c r="U35" s="99"/>
    </row>
    <row r="36" spans="1:21" x14ac:dyDescent="0.25">
      <c r="A36" s="148" t="s">
        <v>81</v>
      </c>
      <c r="B36" s="149">
        <v>109133.67110931154</v>
      </c>
      <c r="C36" s="149">
        <f t="shared" si="0"/>
        <v>113171.61694035606</v>
      </c>
      <c r="D36" s="149">
        <f t="shared" si="0"/>
        <v>117358.96676714924</v>
      </c>
      <c r="E36" s="99"/>
      <c r="F36" s="99"/>
      <c r="G36" s="99"/>
      <c r="H36" s="99"/>
      <c r="I36" s="99"/>
      <c r="J36" s="99"/>
      <c r="K36" s="99"/>
      <c r="L36" s="99"/>
      <c r="M36" s="99"/>
      <c r="N36" s="99"/>
      <c r="O36" s="99"/>
      <c r="P36" s="99"/>
      <c r="Q36" s="99"/>
      <c r="R36" s="99"/>
      <c r="S36" s="99"/>
      <c r="T36" s="99"/>
      <c r="U36" s="99"/>
    </row>
    <row r="37" spans="1:21" x14ac:dyDescent="0.25">
      <c r="A37" s="148" t="s">
        <v>82</v>
      </c>
      <c r="B37" s="149">
        <v>106088.21454591546</v>
      </c>
      <c r="C37" s="149">
        <f t="shared" si="0"/>
        <v>110013.47848411433</v>
      </c>
      <c r="D37" s="149">
        <f t="shared" si="0"/>
        <v>114083.97718802655</v>
      </c>
      <c r="E37" s="99"/>
      <c r="F37" s="99"/>
      <c r="G37" s="99"/>
      <c r="H37" s="99"/>
      <c r="I37" s="99"/>
      <c r="J37" s="99"/>
      <c r="K37" s="99"/>
      <c r="L37" s="99"/>
      <c r="M37" s="99"/>
      <c r="N37" s="99"/>
      <c r="O37" s="99"/>
      <c r="P37" s="99"/>
      <c r="Q37" s="99"/>
      <c r="R37" s="99"/>
      <c r="S37" s="99"/>
      <c r="T37" s="99"/>
      <c r="U37" s="99"/>
    </row>
    <row r="38" spans="1:21" x14ac:dyDescent="0.25">
      <c r="A38" s="148" t="s">
        <v>83</v>
      </c>
      <c r="B38" s="149">
        <v>103088.03619701279</v>
      </c>
      <c r="C38" s="149">
        <f t="shared" si="0"/>
        <v>106902.29353630226</v>
      </c>
      <c r="D38" s="149">
        <f t="shared" si="0"/>
        <v>110857.67839714543</v>
      </c>
      <c r="E38" s="99"/>
      <c r="F38" s="99"/>
      <c r="G38" s="99"/>
      <c r="H38" s="99"/>
      <c r="I38" s="99"/>
      <c r="J38" s="99"/>
      <c r="K38" s="99"/>
      <c r="L38" s="99"/>
      <c r="M38" s="99"/>
      <c r="N38" s="99"/>
      <c r="O38" s="99"/>
      <c r="P38" s="99"/>
      <c r="Q38" s="99"/>
      <c r="R38" s="99"/>
      <c r="S38" s="99"/>
      <c r="T38" s="99"/>
      <c r="U38" s="99"/>
    </row>
    <row r="39" spans="1:21" x14ac:dyDescent="0.25">
      <c r="A39" s="148" t="s">
        <v>84</v>
      </c>
      <c r="B39" s="149">
        <v>100089.65102151566</v>
      </c>
      <c r="C39" s="149">
        <f t="shared" si="0"/>
        <v>103792.96810931173</v>
      </c>
      <c r="D39" s="149">
        <f t="shared" si="0"/>
        <v>107633.30792935625</v>
      </c>
      <c r="E39" s="99"/>
      <c r="F39" s="99"/>
      <c r="G39" s="99"/>
      <c r="H39" s="99"/>
      <c r="I39" s="99"/>
      <c r="J39" s="99"/>
      <c r="K39" s="99"/>
      <c r="L39" s="99"/>
      <c r="M39" s="99"/>
      <c r="N39" s="99"/>
      <c r="O39" s="99"/>
      <c r="P39" s="99"/>
      <c r="Q39" s="99"/>
      <c r="R39" s="99"/>
      <c r="S39" s="99"/>
      <c r="T39" s="99"/>
      <c r="U39" s="99"/>
    </row>
    <row r="40" spans="1:21" x14ac:dyDescent="0.25">
      <c r="A40" s="148" t="s">
        <v>85</v>
      </c>
      <c r="B40" s="149">
        <v>97840.390406366176</v>
      </c>
      <c r="C40" s="149">
        <f t="shared" si="0"/>
        <v>101460.48485140172</v>
      </c>
      <c r="D40" s="149">
        <f t="shared" si="0"/>
        <v>105214.52279090357</v>
      </c>
      <c r="E40" s="99"/>
      <c r="F40" s="99"/>
      <c r="G40" s="99"/>
      <c r="H40" s="99"/>
      <c r="I40" s="99"/>
      <c r="J40" s="99"/>
      <c r="K40" s="99"/>
      <c r="L40" s="99"/>
      <c r="M40" s="99"/>
      <c r="N40" s="99"/>
      <c r="O40" s="99"/>
      <c r="P40" s="99"/>
      <c r="Q40" s="99"/>
      <c r="R40" s="99"/>
      <c r="S40" s="99"/>
      <c r="T40" s="99"/>
      <c r="U40" s="99"/>
    </row>
    <row r="41" spans="1:21" x14ac:dyDescent="0.25">
      <c r="A41" s="148" t="s">
        <v>86</v>
      </c>
      <c r="B41" s="149">
        <v>95590.004662805397</v>
      </c>
      <c r="C41" s="149">
        <f t="shared" si="0"/>
        <v>99126.834835329195</v>
      </c>
      <c r="D41" s="149">
        <f t="shared" si="0"/>
        <v>102794.52772423637</v>
      </c>
      <c r="E41" s="99"/>
      <c r="F41" s="99"/>
      <c r="G41" s="99"/>
      <c r="H41" s="99"/>
      <c r="I41" s="99"/>
      <c r="J41" s="99"/>
      <c r="K41" s="99"/>
      <c r="L41" s="99"/>
      <c r="M41" s="99"/>
      <c r="N41" s="99"/>
      <c r="O41" s="99"/>
      <c r="P41" s="99"/>
      <c r="Q41" s="99"/>
      <c r="R41" s="99"/>
      <c r="S41" s="99"/>
      <c r="T41" s="99"/>
      <c r="U41" s="99"/>
    </row>
    <row r="42" spans="1:21" x14ac:dyDescent="0.25">
      <c r="A42" s="148" t="s">
        <v>87</v>
      </c>
      <c r="B42" s="149">
        <v>93343.052904916651</v>
      </c>
      <c r="C42" s="149">
        <f t="shared" si="0"/>
        <v>96796.745862398559</v>
      </c>
      <c r="D42" s="149">
        <f t="shared" si="0"/>
        <v>100378.2254593073</v>
      </c>
      <c r="E42" s="99"/>
      <c r="F42" s="99"/>
      <c r="G42" s="99"/>
      <c r="H42" s="99"/>
      <c r="I42" s="99"/>
      <c r="J42" s="99"/>
      <c r="K42" s="99"/>
      <c r="L42" s="99"/>
      <c r="M42" s="99"/>
      <c r="N42" s="99"/>
      <c r="O42" s="99"/>
      <c r="P42" s="99"/>
      <c r="Q42" s="99"/>
      <c r="R42" s="99"/>
      <c r="S42" s="99"/>
      <c r="T42" s="99"/>
      <c r="U42" s="99"/>
    </row>
    <row r="43" spans="1:21" x14ac:dyDescent="0.25">
      <c r="A43" s="148" t="s">
        <v>88</v>
      </c>
      <c r="B43" s="149">
        <v>91092.632001092992</v>
      </c>
      <c r="C43" s="149">
        <f t="shared" si="0"/>
        <v>94463.059385133427</v>
      </c>
      <c r="D43" s="149">
        <f t="shared" si="0"/>
        <v>97958.192582383359</v>
      </c>
      <c r="E43" s="99"/>
      <c r="F43" s="99"/>
      <c r="G43" s="99"/>
      <c r="H43" s="99"/>
      <c r="I43" s="99"/>
      <c r="J43" s="99"/>
      <c r="K43" s="99"/>
      <c r="L43" s="99"/>
      <c r="M43" s="99"/>
      <c r="N43" s="99"/>
      <c r="O43" s="99"/>
      <c r="P43" s="99"/>
      <c r="Q43" s="99"/>
      <c r="R43" s="99"/>
      <c r="S43" s="99"/>
      <c r="T43" s="99"/>
      <c r="U43" s="99"/>
    </row>
    <row r="44" spans="1:21" x14ac:dyDescent="0.25">
      <c r="A44" s="148" t="s">
        <v>89</v>
      </c>
      <c r="B44" s="149">
        <v>88914.887360586668</v>
      </c>
      <c r="C44" s="149">
        <f t="shared" si="0"/>
        <v>92204.738192928373</v>
      </c>
      <c r="D44" s="149">
        <f t="shared" si="0"/>
        <v>95616.313506066712</v>
      </c>
      <c r="E44" s="99"/>
      <c r="F44" s="99"/>
      <c r="G44" s="99"/>
      <c r="H44" s="99"/>
      <c r="I44" s="99"/>
      <c r="J44" s="99"/>
      <c r="K44" s="99"/>
      <c r="L44" s="99"/>
      <c r="M44" s="99"/>
      <c r="N44" s="99"/>
      <c r="O44" s="99"/>
      <c r="P44" s="99"/>
      <c r="Q44" s="99"/>
      <c r="R44" s="99"/>
      <c r="S44" s="99"/>
      <c r="T44" s="99"/>
      <c r="U44" s="99"/>
    </row>
    <row r="45" spans="1:21" x14ac:dyDescent="0.25">
      <c r="A45" s="148" t="s">
        <v>90</v>
      </c>
      <c r="B45" s="149">
        <v>85884.729027557958</v>
      </c>
      <c r="C45" s="149">
        <f t="shared" si="0"/>
        <v>89062.464001577595</v>
      </c>
      <c r="D45" s="149">
        <f t="shared" si="0"/>
        <v>92357.775169635963</v>
      </c>
      <c r="E45" s="99"/>
      <c r="F45" s="99"/>
      <c r="G45" s="99"/>
      <c r="H45" s="99"/>
      <c r="I45" s="99"/>
      <c r="J45" s="99"/>
      <c r="K45" s="99"/>
      <c r="L45" s="99"/>
      <c r="M45" s="99"/>
      <c r="N45" s="99"/>
      <c r="O45" s="99"/>
      <c r="P45" s="99"/>
      <c r="Q45" s="99"/>
      <c r="R45" s="99"/>
      <c r="S45" s="99"/>
      <c r="T45" s="99"/>
      <c r="U45" s="99"/>
    </row>
    <row r="46" spans="1:21" x14ac:dyDescent="0.25">
      <c r="A46" s="148" t="s">
        <v>91</v>
      </c>
      <c r="B46" s="149">
        <v>82859.43453089059</v>
      </c>
      <c r="C46" s="149">
        <f t="shared" si="0"/>
        <v>85925.233608533541</v>
      </c>
      <c r="D46" s="149">
        <f t="shared" si="0"/>
        <v>89104.467252049275</v>
      </c>
      <c r="E46" s="99"/>
      <c r="F46" s="99"/>
      <c r="G46" s="99"/>
      <c r="H46" s="99"/>
      <c r="I46" s="99"/>
      <c r="J46" s="99"/>
      <c r="K46" s="99"/>
      <c r="L46" s="99"/>
      <c r="M46" s="99"/>
      <c r="N46" s="99"/>
      <c r="O46" s="99"/>
      <c r="P46" s="99"/>
      <c r="Q46" s="99"/>
      <c r="R46" s="99"/>
      <c r="S46" s="99"/>
      <c r="T46" s="99"/>
      <c r="U46" s="99"/>
    </row>
    <row r="47" spans="1:21" x14ac:dyDescent="0.25">
      <c r="A47" s="148" t="s">
        <v>92</v>
      </c>
      <c r="B47" s="149">
        <v>79830.483366886489</v>
      </c>
      <c r="C47" s="149">
        <f t="shared" si="0"/>
        <v>82784.211251461282</v>
      </c>
      <c r="D47" s="149">
        <f t="shared" si="0"/>
        <v>85847.227067765343</v>
      </c>
      <c r="E47" s="99"/>
      <c r="F47" s="99"/>
      <c r="G47" s="99"/>
      <c r="H47" s="99"/>
      <c r="I47" s="99"/>
      <c r="J47" s="99"/>
      <c r="K47" s="99"/>
      <c r="L47" s="99"/>
      <c r="M47" s="99"/>
      <c r="N47" s="99"/>
      <c r="O47" s="99"/>
      <c r="P47" s="99"/>
      <c r="Q47" s="99"/>
      <c r="R47" s="99"/>
      <c r="S47" s="99"/>
      <c r="T47" s="99"/>
      <c r="U47" s="99"/>
    </row>
    <row r="48" spans="1:21" x14ac:dyDescent="0.25">
      <c r="A48" s="148" t="s">
        <v>93</v>
      </c>
      <c r="B48" s="149">
        <v>78316.341807381556</v>
      </c>
      <c r="C48" s="149">
        <f t="shared" si="0"/>
        <v>81214.046454254669</v>
      </c>
      <c r="D48" s="149">
        <f t="shared" si="0"/>
        <v>84218.966173062086</v>
      </c>
      <c r="E48" s="99"/>
      <c r="F48" s="99"/>
      <c r="G48" s="99"/>
      <c r="H48" s="99"/>
      <c r="I48" s="99"/>
      <c r="J48" s="99"/>
      <c r="K48" s="99"/>
      <c r="L48" s="99"/>
      <c r="M48" s="99"/>
      <c r="N48" s="99"/>
      <c r="O48" s="99"/>
      <c r="P48" s="99"/>
      <c r="Q48" s="99"/>
      <c r="R48" s="99"/>
      <c r="S48" s="99"/>
      <c r="T48" s="99"/>
      <c r="U48" s="99"/>
    </row>
    <row r="49" spans="1:21" x14ac:dyDescent="0.25">
      <c r="A49" s="148" t="s">
        <v>94</v>
      </c>
      <c r="B49" s="149">
        <v>76801.614243495715</v>
      </c>
      <c r="C49" s="149">
        <f t="shared" si="0"/>
        <v>79643.273970505048</v>
      </c>
      <c r="D49" s="149">
        <f t="shared" si="0"/>
        <v>82590.075107413722</v>
      </c>
      <c r="E49" s="99"/>
      <c r="F49" s="99"/>
      <c r="G49" s="99"/>
      <c r="H49" s="99"/>
      <c r="I49" s="99"/>
      <c r="J49" s="99"/>
      <c r="K49" s="99"/>
      <c r="L49" s="99"/>
      <c r="M49" s="99"/>
      <c r="N49" s="99"/>
      <c r="O49" s="99"/>
      <c r="P49" s="99"/>
      <c r="Q49" s="99"/>
      <c r="R49" s="99"/>
      <c r="S49" s="99"/>
      <c r="T49" s="99"/>
      <c r="U49" s="99"/>
    </row>
    <row r="50" spans="1:21" x14ac:dyDescent="0.25">
      <c r="A50" s="148" t="s">
        <v>95</v>
      </c>
      <c r="B50" s="149">
        <v>75286.863239434664</v>
      </c>
      <c r="C50" s="149">
        <f t="shared" si="0"/>
        <v>78072.477179293739</v>
      </c>
      <c r="D50" s="149">
        <f t="shared" si="0"/>
        <v>80961.158834927599</v>
      </c>
      <c r="E50" s="99"/>
      <c r="F50" s="99"/>
      <c r="G50" s="99"/>
      <c r="H50" s="99"/>
      <c r="I50" s="99"/>
      <c r="J50" s="99"/>
      <c r="K50" s="99"/>
      <c r="L50" s="99"/>
      <c r="M50" s="99"/>
      <c r="N50" s="99"/>
      <c r="O50" s="99"/>
      <c r="P50" s="99"/>
      <c r="Q50" s="99"/>
      <c r="R50" s="99"/>
      <c r="S50" s="99"/>
      <c r="T50" s="99"/>
      <c r="U50" s="99"/>
    </row>
    <row r="51" spans="1:21" x14ac:dyDescent="0.25">
      <c r="A51" s="148" t="s">
        <v>96</v>
      </c>
      <c r="B51" s="149">
        <v>73773.307684310596</v>
      </c>
      <c r="C51" s="149">
        <f t="shared" si="0"/>
        <v>76502.920068630076</v>
      </c>
      <c r="D51" s="149">
        <f t="shared" si="0"/>
        <v>79333.528111169377</v>
      </c>
      <c r="E51" s="99"/>
      <c r="F51" s="99"/>
      <c r="G51" s="99"/>
      <c r="H51" s="99"/>
      <c r="I51" s="99"/>
      <c r="J51" s="99"/>
      <c r="K51" s="99"/>
      <c r="L51" s="99"/>
      <c r="M51" s="99"/>
      <c r="N51" s="99"/>
      <c r="O51" s="99"/>
      <c r="P51" s="99"/>
      <c r="Q51" s="99"/>
      <c r="R51" s="99"/>
      <c r="S51" s="99"/>
      <c r="T51" s="99"/>
      <c r="U51" s="99"/>
    </row>
    <row r="52" spans="1:21" x14ac:dyDescent="0.25">
      <c r="A52" s="148" t="s">
        <v>97</v>
      </c>
      <c r="B52" s="149">
        <v>72156.615358150841</v>
      </c>
      <c r="C52" s="149">
        <f t="shared" si="0"/>
        <v>74826.410126402421</v>
      </c>
      <c r="D52" s="149">
        <f t="shared" si="0"/>
        <v>77594.987301079309</v>
      </c>
      <c r="E52" s="99"/>
      <c r="F52" s="99"/>
      <c r="G52" s="99"/>
      <c r="H52" s="99"/>
      <c r="I52" s="99"/>
      <c r="J52" s="99"/>
      <c r="K52" s="99"/>
      <c r="L52" s="99"/>
      <c r="M52" s="99"/>
      <c r="N52" s="99"/>
      <c r="O52" s="99"/>
      <c r="P52" s="99"/>
      <c r="Q52" s="99"/>
      <c r="R52" s="99"/>
      <c r="S52" s="99"/>
      <c r="T52" s="99"/>
      <c r="U52" s="99"/>
    </row>
    <row r="53" spans="1:21" x14ac:dyDescent="0.25">
      <c r="A53" s="148" t="s">
        <v>98</v>
      </c>
      <c r="B53" s="149">
        <v>69904.881804514051</v>
      </c>
      <c r="C53" s="149">
        <f t="shared" si="0"/>
        <v>72491.362431281072</v>
      </c>
      <c r="D53" s="149">
        <f t="shared" si="0"/>
        <v>75173.542841238464</v>
      </c>
      <c r="E53" s="99"/>
      <c r="F53" s="99"/>
      <c r="G53" s="99"/>
      <c r="H53" s="99"/>
      <c r="I53" s="99"/>
      <c r="J53" s="99"/>
      <c r="K53" s="99"/>
      <c r="L53" s="99"/>
      <c r="M53" s="99"/>
      <c r="N53" s="99"/>
      <c r="O53" s="99"/>
      <c r="P53" s="99"/>
      <c r="Q53" s="99"/>
      <c r="R53" s="99"/>
      <c r="S53" s="99"/>
      <c r="T53" s="99"/>
      <c r="U53" s="99"/>
    </row>
    <row r="54" spans="1:21" x14ac:dyDescent="0.25">
      <c r="A54" s="148" t="s">
        <v>99</v>
      </c>
      <c r="B54" s="149">
        <v>67656.207193745446</v>
      </c>
      <c r="C54" s="149">
        <f t="shared" si="0"/>
        <v>70159.486859914017</v>
      </c>
      <c r="D54" s="149">
        <f t="shared" si="0"/>
        <v>72755.387873730826</v>
      </c>
      <c r="E54" s="99"/>
      <c r="F54" s="99"/>
      <c r="G54" s="99"/>
      <c r="H54" s="99"/>
      <c r="I54" s="99"/>
      <c r="J54" s="99"/>
      <c r="K54" s="99"/>
      <c r="L54" s="99"/>
      <c r="M54" s="99"/>
      <c r="N54" s="99"/>
      <c r="O54" s="99"/>
      <c r="P54" s="99"/>
      <c r="Q54" s="99"/>
      <c r="R54" s="99"/>
      <c r="S54" s="99"/>
      <c r="T54" s="99"/>
      <c r="U54" s="99"/>
    </row>
    <row r="55" spans="1:21" x14ac:dyDescent="0.25">
      <c r="A55" s="148" t="s">
        <v>100</v>
      </c>
      <c r="B55" s="149">
        <v>65407.485702626385</v>
      </c>
      <c r="C55" s="149">
        <f t="shared" si="0"/>
        <v>67827.562673623557</v>
      </c>
      <c r="D55" s="149">
        <f t="shared" si="0"/>
        <v>70337.182492547625</v>
      </c>
      <c r="E55" s="99"/>
      <c r="F55" s="99"/>
      <c r="G55" s="99"/>
      <c r="H55" s="99"/>
      <c r="I55" s="99"/>
      <c r="J55" s="99"/>
      <c r="K55" s="99"/>
      <c r="L55" s="99"/>
      <c r="M55" s="99"/>
      <c r="N55" s="99"/>
      <c r="O55" s="99"/>
      <c r="P55" s="99"/>
      <c r="Q55" s="99"/>
      <c r="R55" s="99"/>
      <c r="S55" s="99"/>
      <c r="T55" s="99"/>
      <c r="U55" s="99"/>
    </row>
    <row r="56" spans="1:21" x14ac:dyDescent="0.25">
      <c r="A56" s="148" t="s">
        <v>101</v>
      </c>
      <c r="B56" s="149">
        <v>64196.73033119303</v>
      </c>
      <c r="C56" s="149">
        <f t="shared" si="0"/>
        <v>66572.009353447167</v>
      </c>
      <c r="D56" s="149">
        <f t="shared" si="0"/>
        <v>69035.173699524705</v>
      </c>
      <c r="E56" s="99"/>
      <c r="F56" s="99"/>
      <c r="G56" s="99"/>
      <c r="H56" s="99"/>
      <c r="I56" s="99"/>
      <c r="J56" s="99"/>
      <c r="K56" s="99"/>
      <c r="L56" s="99"/>
      <c r="M56" s="99"/>
      <c r="N56" s="99"/>
      <c r="O56" s="99"/>
      <c r="P56" s="99"/>
      <c r="Q56" s="99"/>
      <c r="R56" s="99"/>
      <c r="S56" s="99"/>
      <c r="T56" s="99"/>
      <c r="U56" s="99"/>
    </row>
    <row r="57" spans="1:21" x14ac:dyDescent="0.25">
      <c r="A57" s="148" t="s">
        <v>102</v>
      </c>
      <c r="B57" s="149">
        <v>62690.159948289125</v>
      </c>
      <c r="C57" s="149">
        <f t="shared" si="0"/>
        <v>65009.69586637582</v>
      </c>
      <c r="D57" s="149">
        <f t="shared" si="0"/>
        <v>67415.054613431726</v>
      </c>
      <c r="E57" s="99"/>
      <c r="F57" s="99"/>
      <c r="G57" s="99"/>
      <c r="H57" s="99"/>
      <c r="I57" s="99"/>
      <c r="J57" s="99"/>
      <c r="K57" s="99"/>
      <c r="L57" s="99"/>
      <c r="M57" s="99"/>
      <c r="N57" s="99"/>
      <c r="O57" s="99"/>
      <c r="P57" s="99"/>
      <c r="Q57" s="99"/>
      <c r="R57" s="99"/>
      <c r="S57" s="99"/>
      <c r="T57" s="99"/>
      <c r="U57" s="99"/>
    </row>
    <row r="58" spans="1:21" x14ac:dyDescent="0.25">
      <c r="A58" s="148" t="s">
        <v>103</v>
      </c>
      <c r="B58" s="149">
        <v>61157.3482892092</v>
      </c>
      <c r="C58" s="149">
        <f t="shared" si="0"/>
        <v>63420.170175909938</v>
      </c>
      <c r="D58" s="149">
        <f t="shared" si="0"/>
        <v>65766.7164724186</v>
      </c>
      <c r="E58" s="99"/>
      <c r="F58" s="99"/>
      <c r="G58" s="99"/>
      <c r="H58" s="99"/>
      <c r="I58" s="99"/>
      <c r="J58" s="99"/>
      <c r="K58" s="99"/>
      <c r="L58" s="99"/>
      <c r="M58" s="99"/>
      <c r="N58" s="99"/>
      <c r="O58" s="99"/>
      <c r="P58" s="99"/>
      <c r="Q58" s="99"/>
      <c r="R58" s="99"/>
      <c r="S58" s="99"/>
      <c r="T58" s="99"/>
      <c r="U58" s="99"/>
    </row>
    <row r="59" spans="1:21" x14ac:dyDescent="0.25">
      <c r="A59" s="148" t="s">
        <v>104</v>
      </c>
      <c r="B59" s="149">
        <v>59948.69081345942</v>
      </c>
      <c r="C59" s="149">
        <f t="shared" si="0"/>
        <v>62166.792373557415</v>
      </c>
      <c r="D59" s="149">
        <f t="shared" si="0"/>
        <v>64466.963691379031</v>
      </c>
      <c r="E59" s="99"/>
      <c r="F59" s="99"/>
      <c r="G59" s="99"/>
      <c r="H59" s="99"/>
      <c r="I59" s="99"/>
      <c r="J59" s="99"/>
      <c r="K59" s="99"/>
      <c r="L59" s="99"/>
      <c r="M59" s="99"/>
      <c r="N59" s="99"/>
      <c r="O59" s="99"/>
      <c r="P59" s="99"/>
      <c r="Q59" s="99"/>
      <c r="R59" s="99"/>
      <c r="S59" s="99"/>
      <c r="T59" s="99"/>
      <c r="U59" s="99"/>
    </row>
    <row r="60" spans="1:21" x14ac:dyDescent="0.25">
      <c r="A60" s="148" t="s">
        <v>105</v>
      </c>
      <c r="B60" s="149">
        <v>58735.778945904414</v>
      </c>
      <c r="C60" s="149">
        <f t="shared" si="0"/>
        <v>60909.002766902871</v>
      </c>
      <c r="D60" s="149">
        <f t="shared" si="0"/>
        <v>63162.635869278274</v>
      </c>
      <c r="E60" s="99"/>
      <c r="F60" s="99"/>
      <c r="G60" s="99"/>
      <c r="H60" s="99"/>
      <c r="I60" s="99"/>
      <c r="J60" s="99"/>
      <c r="K60" s="99"/>
      <c r="L60" s="99"/>
      <c r="M60" s="99"/>
      <c r="N60" s="99"/>
      <c r="O60" s="99"/>
      <c r="P60" s="99"/>
      <c r="Q60" s="99"/>
      <c r="R60" s="99"/>
      <c r="S60" s="99"/>
      <c r="T60" s="99"/>
      <c r="U60" s="99"/>
    </row>
  </sheetData>
  <mergeCells count="2">
    <mergeCell ref="G2:K2"/>
    <mergeCell ref="G4:K4"/>
  </mergeCells>
  <hyperlinks>
    <hyperlink ref="F2" r:id="rId1" xr:uid="{52AD5C3D-C2B4-4749-944D-1F9A5FBFB69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F4A3E-F985-469A-BCF1-80885DE6D564}">
  <sheetPr codeName="Sheet6"/>
  <dimension ref="A1:K91"/>
  <sheetViews>
    <sheetView showGridLines="0" zoomScale="120" zoomScaleNormal="120" workbookViewId="0">
      <selection activeCell="K13" sqref="K13"/>
    </sheetView>
  </sheetViews>
  <sheetFormatPr defaultColWidth="18.140625" defaultRowHeight="13.5" customHeight="1" x14ac:dyDescent="0.25"/>
  <cols>
    <col min="1" max="1" width="32.42578125" style="121" customWidth="1"/>
    <col min="2" max="3" width="18.140625" style="121"/>
    <col min="4" max="4" width="19.28515625" style="121" customWidth="1"/>
    <col min="5" max="5" width="35.28515625" style="121" customWidth="1"/>
    <col min="6" max="6" width="8.7109375" style="121" customWidth="1"/>
    <col min="7" max="7" width="14" style="122" customWidth="1"/>
    <col min="8" max="8" width="18.140625" style="122"/>
    <col min="9" max="9" width="15.5703125" style="122" customWidth="1"/>
    <col min="10" max="10" width="13" style="122" customWidth="1"/>
    <col min="11" max="16384" width="18.140625" style="122"/>
  </cols>
  <sheetData>
    <row r="1" spans="1:10" s="103" customFormat="1" ht="13.5" customHeight="1" x14ac:dyDescent="0.25">
      <c r="A1" s="102"/>
      <c r="B1" s="102"/>
      <c r="C1" s="102"/>
      <c r="D1" s="102"/>
      <c r="E1" s="102"/>
      <c r="F1" s="102"/>
    </row>
    <row r="2" spans="1:10" s="103" customFormat="1" ht="13.5" customHeight="1" x14ac:dyDescent="0.25">
      <c r="A2" s="102"/>
      <c r="B2" s="102"/>
      <c r="C2" s="102"/>
      <c r="D2" s="102"/>
      <c r="E2" s="102"/>
      <c r="F2" s="102"/>
    </row>
    <row r="3" spans="1:10" s="103" customFormat="1" ht="13.5" customHeight="1" x14ac:dyDescent="0.2">
      <c r="A3" s="104" t="s">
        <v>106</v>
      </c>
      <c r="B3" s="105"/>
      <c r="C3" s="105"/>
      <c r="D3" s="105"/>
      <c r="E3" s="105"/>
      <c r="F3" s="102"/>
      <c r="H3" s="106" t="s">
        <v>107</v>
      </c>
      <c r="I3" s="107"/>
      <c r="J3" s="107"/>
    </row>
    <row r="4" spans="1:10" s="103" customFormat="1" ht="13.5" customHeight="1" x14ac:dyDescent="0.2">
      <c r="A4" s="108" t="s">
        <v>108</v>
      </c>
      <c r="B4" s="109" t="s">
        <v>109</v>
      </c>
      <c r="C4" s="110"/>
      <c r="D4" s="110"/>
      <c r="E4" s="110"/>
      <c r="F4" s="102"/>
      <c r="H4" s="111"/>
      <c r="I4" s="112"/>
      <c r="J4" s="111"/>
    </row>
    <row r="5" spans="1:10" s="103" customFormat="1" ht="13.5" customHeight="1" thickBot="1" x14ac:dyDescent="0.3">
      <c r="A5" s="108" t="s">
        <v>110</v>
      </c>
      <c r="B5" s="109" t="s">
        <v>111</v>
      </c>
      <c r="C5" s="110"/>
      <c r="D5" s="110"/>
      <c r="E5" s="110"/>
      <c r="F5" s="102"/>
      <c r="H5" s="113" t="s">
        <v>112</v>
      </c>
      <c r="I5" s="114"/>
      <c r="J5" s="115"/>
    </row>
    <row r="6" spans="1:10" s="103" customFormat="1" ht="13.5" customHeight="1" x14ac:dyDescent="0.25">
      <c r="A6" s="108" t="s">
        <v>113</v>
      </c>
      <c r="B6" s="109" t="s">
        <v>114</v>
      </c>
      <c r="C6" s="110"/>
      <c r="D6" s="110"/>
      <c r="E6" s="110"/>
      <c r="F6" s="102"/>
      <c r="H6" s="116" t="s">
        <v>115</v>
      </c>
      <c r="I6" s="117" t="s">
        <v>116</v>
      </c>
      <c r="J6" s="118">
        <v>5.7000000000000002E-2</v>
      </c>
    </row>
    <row r="7" spans="1:10" s="103" customFormat="1" ht="13.5" customHeight="1" x14ac:dyDescent="0.25">
      <c r="A7" s="108" t="s">
        <v>117</v>
      </c>
      <c r="B7" s="109" t="s">
        <v>118</v>
      </c>
      <c r="C7" s="110"/>
      <c r="D7" s="110"/>
      <c r="E7" s="110"/>
      <c r="F7" s="102"/>
      <c r="H7" s="108" t="s">
        <v>119</v>
      </c>
      <c r="I7" s="119" t="s">
        <v>120</v>
      </c>
      <c r="J7" s="120">
        <v>2E-3</v>
      </c>
    </row>
    <row r="8" spans="1:10" s="103" customFormat="1" ht="13.5" customHeight="1" x14ac:dyDescent="0.25">
      <c r="A8" s="102"/>
      <c r="B8" s="102"/>
      <c r="C8" s="102"/>
      <c r="D8" s="102"/>
      <c r="E8" s="102"/>
      <c r="F8" s="102"/>
      <c r="H8" s="108" t="s">
        <v>121</v>
      </c>
      <c r="I8" s="119" t="s">
        <v>122</v>
      </c>
      <c r="J8" s="120">
        <v>0.17</v>
      </c>
    </row>
    <row r="9" spans="1:10" ht="13.5" customHeight="1" x14ac:dyDescent="0.25">
      <c r="H9" s="108" t="s">
        <v>123</v>
      </c>
      <c r="I9" s="119" t="s">
        <v>124</v>
      </c>
      <c r="J9" s="120">
        <v>9.6900000000000007E-3</v>
      </c>
    </row>
    <row r="10" spans="1:10" ht="13.5" customHeight="1" x14ac:dyDescent="0.2">
      <c r="A10" s="123"/>
      <c r="B10" s="124" t="s">
        <v>125</v>
      </c>
      <c r="C10" s="123"/>
      <c r="D10" s="124" t="s">
        <v>126</v>
      </c>
      <c r="E10" s="123"/>
      <c r="H10" s="108" t="s">
        <v>127</v>
      </c>
      <c r="I10" s="119" t="s">
        <v>128</v>
      </c>
      <c r="J10" s="120">
        <v>2.4400000000000002E-2</v>
      </c>
    </row>
    <row r="11" spans="1:10" ht="13.5" customHeight="1" x14ac:dyDescent="0.2">
      <c r="A11" s="125"/>
      <c r="B11" s="124" t="s">
        <v>129</v>
      </c>
      <c r="C11" s="124" t="s">
        <v>130</v>
      </c>
      <c r="D11" s="124" t="s">
        <v>129</v>
      </c>
      <c r="E11" s="124" t="s">
        <v>130</v>
      </c>
      <c r="H11" s="108" t="s">
        <v>131</v>
      </c>
      <c r="I11" s="119" t="s">
        <v>132</v>
      </c>
      <c r="J11" s="120">
        <v>1.4999999999999999E-2</v>
      </c>
    </row>
    <row r="12" spans="1:10" ht="13.5" customHeight="1" x14ac:dyDescent="0.2">
      <c r="A12" s="126" t="s">
        <v>133</v>
      </c>
      <c r="B12" s="125"/>
      <c r="C12" s="125"/>
      <c r="D12" s="125"/>
      <c r="E12" s="125"/>
      <c r="H12" s="108" t="s">
        <v>134</v>
      </c>
      <c r="I12" s="119" t="s">
        <v>135</v>
      </c>
      <c r="J12" s="120">
        <v>1.0699999999999999E-2</v>
      </c>
    </row>
    <row r="13" spans="1:10" ht="13.5" customHeight="1" x14ac:dyDescent="0.2">
      <c r="A13" s="126" t="s">
        <v>136</v>
      </c>
      <c r="B13" s="125">
        <v>0.4</v>
      </c>
      <c r="C13" s="125">
        <v>0.4</v>
      </c>
      <c r="D13" s="125"/>
      <c r="E13" s="125"/>
      <c r="H13" s="127"/>
      <c r="J13" s="128">
        <f>SUM(J6:J12)</f>
        <v>0.28878999999999999</v>
      </c>
    </row>
    <row r="14" spans="1:10" ht="13.5" customHeight="1" x14ac:dyDescent="0.2">
      <c r="A14" s="126" t="s">
        <v>137</v>
      </c>
      <c r="B14" s="109">
        <v>0.4</v>
      </c>
      <c r="C14" s="109">
        <v>0.4</v>
      </c>
      <c r="D14" s="109"/>
      <c r="E14" s="109">
        <v>0.428571429</v>
      </c>
      <c r="H14" s="111"/>
      <c r="I14" s="129"/>
      <c r="J14" s="130"/>
    </row>
    <row r="15" spans="1:10" ht="13.5" customHeight="1" thickBot="1" x14ac:dyDescent="0.25">
      <c r="A15" s="126" t="s">
        <v>138</v>
      </c>
      <c r="B15" s="125">
        <v>0.4</v>
      </c>
      <c r="C15" s="125">
        <v>0.4</v>
      </c>
      <c r="D15" s="125"/>
      <c r="E15" s="125"/>
      <c r="H15" s="113" t="s">
        <v>139</v>
      </c>
      <c r="I15" s="113"/>
      <c r="J15" s="114"/>
    </row>
    <row r="16" spans="1:10" ht="13.5" customHeight="1" x14ac:dyDescent="0.25">
      <c r="H16" s="116" t="s">
        <v>115</v>
      </c>
      <c r="I16" s="118" t="s">
        <v>140</v>
      </c>
      <c r="J16" s="118">
        <v>5.7000000000000002E-2</v>
      </c>
    </row>
    <row r="17" spans="1:11" ht="13.5" customHeight="1" x14ac:dyDescent="0.2">
      <c r="A17" s="131" t="s">
        <v>141</v>
      </c>
      <c r="B17" s="132"/>
      <c r="C17" s="132"/>
      <c r="D17" s="132"/>
      <c r="E17" s="132"/>
      <c r="F17" s="102"/>
      <c r="H17" s="108" t="s">
        <v>119</v>
      </c>
      <c r="I17" s="120" t="s">
        <v>142</v>
      </c>
      <c r="J17" s="120">
        <v>2E-3</v>
      </c>
    </row>
    <row r="18" spans="1:11" s="103" customFormat="1" ht="13.5" customHeight="1" x14ac:dyDescent="0.2">
      <c r="A18" s="108" t="s">
        <v>143</v>
      </c>
      <c r="B18" s="124" t="s">
        <v>144</v>
      </c>
      <c r="C18" s="124" t="s">
        <v>145</v>
      </c>
      <c r="D18" s="124" t="s">
        <v>146</v>
      </c>
      <c r="F18" s="102"/>
      <c r="H18" s="108" t="s">
        <v>121</v>
      </c>
      <c r="I18" s="120" t="s">
        <v>147</v>
      </c>
      <c r="J18" s="120">
        <v>0.105</v>
      </c>
    </row>
    <row r="19" spans="1:11" s="103" customFormat="1" ht="11.25" x14ac:dyDescent="0.25">
      <c r="A19" s="133" t="s">
        <v>148</v>
      </c>
      <c r="B19" s="109">
        <v>1</v>
      </c>
      <c r="C19" s="108"/>
      <c r="D19" s="134">
        <v>1.3</v>
      </c>
      <c r="E19" s="135"/>
      <c r="F19" s="102"/>
      <c r="H19" s="108" t="s">
        <v>123</v>
      </c>
      <c r="I19" s="120" t="s">
        <v>149</v>
      </c>
      <c r="J19" s="120">
        <v>5.9849999999999999E-3</v>
      </c>
    </row>
    <row r="20" spans="1:11" s="103" customFormat="1" ht="13.5" customHeight="1" x14ac:dyDescent="0.25">
      <c r="A20" s="133" t="s">
        <v>150</v>
      </c>
      <c r="B20" s="109">
        <v>260.89299999999997</v>
      </c>
      <c r="C20" s="108"/>
      <c r="D20" s="134">
        <v>1.3</v>
      </c>
      <c r="E20" s="102"/>
      <c r="F20" s="102"/>
      <c r="H20" s="108" t="s">
        <v>127</v>
      </c>
      <c r="I20" s="120" t="s">
        <v>151</v>
      </c>
      <c r="J20" s="120"/>
    </row>
    <row r="21" spans="1:11" s="103" customFormat="1" ht="13.5" customHeight="1" x14ac:dyDescent="0.25">
      <c r="A21" s="133" t="s">
        <v>152</v>
      </c>
      <c r="B21" s="109">
        <v>1891.4742499999998</v>
      </c>
      <c r="C21" s="108"/>
      <c r="D21" s="134">
        <v>1.3</v>
      </c>
      <c r="E21" s="102"/>
      <c r="F21" s="102"/>
      <c r="H21" s="108" t="s">
        <v>131</v>
      </c>
      <c r="I21" s="120" t="s">
        <v>151</v>
      </c>
      <c r="J21" s="120"/>
    </row>
    <row r="22" spans="1:11" s="103" customFormat="1" ht="11.25" x14ac:dyDescent="0.25">
      <c r="A22" s="133" t="s">
        <v>153</v>
      </c>
      <c r="B22" s="109">
        <v>1891.4742499999998</v>
      </c>
      <c r="C22" s="136">
        <v>1.25</v>
      </c>
      <c r="D22" s="137">
        <v>1.3</v>
      </c>
      <c r="E22" s="135"/>
      <c r="F22" s="102"/>
      <c r="H22" s="108" t="s">
        <v>134</v>
      </c>
      <c r="I22" s="120" t="s">
        <v>151</v>
      </c>
      <c r="J22" s="120"/>
    </row>
    <row r="23" spans="1:11" s="103" customFormat="1" ht="13.5" customHeight="1" x14ac:dyDescent="0.2">
      <c r="A23" s="138"/>
      <c r="B23" s="121"/>
      <c r="C23" s="139"/>
      <c r="D23" s="140" t="s">
        <v>154</v>
      </c>
      <c r="E23" s="102"/>
      <c r="F23" s="102"/>
      <c r="H23" s="127"/>
      <c r="I23" s="141"/>
      <c r="J23" s="128">
        <f>SUM(J16:J22)</f>
        <v>0.169985</v>
      </c>
      <c r="K23" s="142"/>
    </row>
    <row r="24" spans="1:11" s="103" customFormat="1" ht="13.5" customHeight="1" x14ac:dyDescent="0.25">
      <c r="A24" s="102"/>
      <c r="B24" s="102"/>
      <c r="D24" s="102"/>
      <c r="E24" s="102"/>
      <c r="F24" s="102"/>
    </row>
    <row r="25" spans="1:11" s="103" customFormat="1" ht="13.5" customHeight="1" x14ac:dyDescent="0.25">
      <c r="A25" s="121"/>
      <c r="B25" s="102"/>
      <c r="C25" s="102"/>
      <c r="E25" s="102"/>
      <c r="F25" s="102"/>
    </row>
    <row r="26" spans="1:11" s="103" customFormat="1" ht="13.5" customHeight="1" x14ac:dyDescent="0.25">
      <c r="A26" s="121"/>
      <c r="B26" s="121"/>
      <c r="C26" s="121"/>
      <c r="D26" s="121"/>
      <c r="E26" s="121"/>
      <c r="F26" s="121"/>
      <c r="H26" s="122"/>
      <c r="I26" s="122"/>
      <c r="J26" s="122"/>
    </row>
    <row r="28" spans="1:11" ht="13.5" customHeight="1" x14ac:dyDescent="0.25">
      <c r="B28" s="102"/>
      <c r="H28" s="121"/>
      <c r="I28" s="121"/>
      <c r="J28" s="121"/>
    </row>
    <row r="29" spans="1:11" s="121" customFormat="1" ht="13.5" customHeight="1" x14ac:dyDescent="0.25">
      <c r="A29" s="138"/>
      <c r="B29" s="143"/>
      <c r="H29" s="122"/>
      <c r="I29" s="122"/>
      <c r="J29" s="122"/>
    </row>
    <row r="30" spans="1:11" ht="13.5" customHeight="1" x14ac:dyDescent="0.25">
      <c r="A30" s="138"/>
      <c r="B30" s="143"/>
    </row>
    <row r="31" spans="1:11" ht="13.5" customHeight="1" x14ac:dyDescent="0.25">
      <c r="A31" s="138"/>
      <c r="B31" s="143"/>
    </row>
    <row r="57" spans="2:2" s="121" customFormat="1" ht="13.5" customHeight="1" x14ac:dyDescent="0.2">
      <c r="B57" s="144"/>
    </row>
    <row r="58" spans="2:2" s="121" customFormat="1" ht="13.5" customHeight="1" x14ac:dyDescent="0.2">
      <c r="B58" s="144"/>
    </row>
    <row r="59" spans="2:2" s="121" customFormat="1" ht="13.5" customHeight="1" x14ac:dyDescent="0.2">
      <c r="B59" s="144"/>
    </row>
    <row r="60" spans="2:2" s="121" customFormat="1" ht="13.5" customHeight="1" x14ac:dyDescent="0.2">
      <c r="B60" s="144"/>
    </row>
    <row r="61" spans="2:2" s="121" customFormat="1" ht="13.5" customHeight="1" x14ac:dyDescent="0.2">
      <c r="B61" s="144"/>
    </row>
    <row r="62" spans="2:2" s="121" customFormat="1" ht="13.5" customHeight="1" x14ac:dyDescent="0.2">
      <c r="B62" s="144"/>
    </row>
    <row r="63" spans="2:2" s="121" customFormat="1" ht="13.5" customHeight="1" x14ac:dyDescent="0.2">
      <c r="B63" s="144"/>
    </row>
    <row r="64" spans="2:2" s="121" customFormat="1" ht="13.5" customHeight="1" x14ac:dyDescent="0.2">
      <c r="B64" s="144"/>
    </row>
    <row r="65" spans="1:2" s="121" customFormat="1" ht="13.5" customHeight="1" x14ac:dyDescent="0.2">
      <c r="B65" s="144"/>
    </row>
    <row r="66" spans="1:2" s="121" customFormat="1" ht="13.5" customHeight="1" x14ac:dyDescent="0.2">
      <c r="B66" s="144"/>
    </row>
    <row r="67" spans="1:2" s="121" customFormat="1" ht="13.5" customHeight="1" x14ac:dyDescent="0.2">
      <c r="B67" s="144"/>
    </row>
    <row r="68" spans="1:2" s="121" customFormat="1" ht="13.5" customHeight="1" x14ac:dyDescent="0.2">
      <c r="A68" s="102"/>
      <c r="B68" s="144"/>
    </row>
    <row r="69" spans="1:2" s="121" customFormat="1" ht="13.5" customHeight="1" x14ac:dyDescent="0.2">
      <c r="B69" s="144"/>
    </row>
    <row r="70" spans="1:2" s="121" customFormat="1" ht="13.5" customHeight="1" x14ac:dyDescent="0.2">
      <c r="B70" s="144"/>
    </row>
    <row r="71" spans="1:2" s="121" customFormat="1" ht="13.5" customHeight="1" x14ac:dyDescent="0.2">
      <c r="A71" s="102"/>
      <c r="B71" s="144"/>
    </row>
    <row r="72" spans="1:2" s="121" customFormat="1" ht="13.5" customHeight="1" x14ac:dyDescent="0.2">
      <c r="B72" s="144"/>
    </row>
    <row r="73" spans="1:2" s="121" customFormat="1" ht="13.5" customHeight="1" x14ac:dyDescent="0.2">
      <c r="B73" s="144"/>
    </row>
    <row r="74" spans="1:2" s="121" customFormat="1" ht="13.5" customHeight="1" x14ac:dyDescent="0.2">
      <c r="B74" s="144"/>
    </row>
    <row r="75" spans="1:2" s="121" customFormat="1" ht="13.5" customHeight="1" x14ac:dyDescent="0.2">
      <c r="A75" s="144"/>
      <c r="B75" s="144"/>
    </row>
    <row r="91" spans="1:1" s="121" customFormat="1" ht="13.5" customHeight="1" x14ac:dyDescent="0.25">
      <c r="A91" s="14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How to Use this Spreadsheet</vt:lpstr>
      <vt:lpstr>UQ Research Academic Staff</vt:lpstr>
      <vt:lpstr>UQ Professional Staff</vt:lpstr>
      <vt:lpstr>Admin-Salaries</vt:lpstr>
      <vt:lpstr>Admin-Other</vt:lpstr>
      <vt:lpstr>CASUALHOURS</vt:lpstr>
      <vt:lpstr>CasualLoadingMultiplier</vt:lpstr>
      <vt:lpstr>CasualPRT</vt:lpstr>
      <vt:lpstr>CasualPRTSuper</vt:lpstr>
      <vt:lpstr>CasualSuper</vt:lpstr>
      <vt:lpstr>CasualSuperPRT</vt:lpstr>
      <vt:lpstr>CasualWC</vt:lpstr>
      <vt:lpstr>NonCasualLSL</vt:lpstr>
      <vt:lpstr>NonCasualParent</vt:lpstr>
      <vt:lpstr>NonCasualPRT</vt:lpstr>
      <vt:lpstr>NonCasualPRTSuper</vt:lpstr>
      <vt:lpstr>NonCasualRec</vt:lpstr>
      <vt:lpstr>NonCasualSuper</vt:lpstr>
      <vt:lpstr>NonCasualSuperPRT</vt:lpstr>
      <vt:lpstr>NonCasualWC</vt:lpstr>
      <vt:lpstr>SalaryDivisorAnnual</vt:lpstr>
      <vt:lpstr>SalaryDivisorDaily</vt:lpstr>
      <vt:lpstr>SalaryDivisorHourly</vt:lpstr>
      <vt:lpstr>SalaryOncostsCasualMultiplier</vt:lpstr>
      <vt:lpstr>SalaryOncostsMultiplier</vt:lpstr>
      <vt:lpstr>UnitsOfPay</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Administration Officer</dc:creator>
  <cp:lastModifiedBy>Melissa Ilsley</cp:lastModifiedBy>
  <cp:lastPrinted>2022-10-14T00:02:31Z</cp:lastPrinted>
  <dcterms:created xsi:type="dcterms:W3CDTF">2020-02-05T04:06:44Z</dcterms:created>
  <dcterms:modified xsi:type="dcterms:W3CDTF">2023-08-30T06:34:52Z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2022-01-11T01:25:11Z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23f614b4-4ac8-4b86-b6d6-d78bb0ae5c1e</vt:lpwstr>
  </property>
  <property fmtid="{D5CDD505-2E9C-101B-9397-08002B2CF9AE}" pid="8" name="MSIP_Label_0f488380-630a-4f55-a077-a19445e3f360_ContentBits">
    <vt:lpwstr>0</vt:lpwstr>
  </property>
</Properties>
</file>