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Q:\DVCR\RMO\RO\Common\Pre-award\NHMRC\_Investigator Grants\2026 - open\UQ Templates\"/>
    </mc:Choice>
  </mc:AlternateContent>
  <xr:revisionPtr revIDLastSave="0" documentId="13_ncr:1_{2B7FDBB8-830E-494E-9E33-39C01D450059}" xr6:coauthVersionLast="47" xr6:coauthVersionMax="47" xr10:uidLastSave="{00000000-0000-0000-0000-000000000000}"/>
  <bookViews>
    <workbookView xWindow="19090" yWindow="-110" windowWidth="38620" windowHeight="21100" xr2:uid="{C1D589C1-7606-4C4D-A754-8362E71ED394}"/>
  </bookViews>
  <sheets>
    <sheet name="Instructions" sheetId="6" r:id="rId1"/>
    <sheet name="INV26 Career Disruptions" sheetId="4" r:id="rId2"/>
    <sheet name="RO dashboard" sheetId="5" state="hidden" r:id="rId3"/>
    <sheet name="Error checks" sheetId="7"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4" l="1"/>
  <c r="H25" i="7"/>
  <c r="E3" i="7"/>
  <c r="F10" i="7" s="1"/>
  <c r="G10" i="7"/>
  <c r="G11" i="7"/>
  <c r="G12" i="7"/>
  <c r="G13" i="7"/>
  <c r="G14" i="7"/>
  <c r="G15" i="7"/>
  <c r="G16" i="7"/>
  <c r="G17" i="7"/>
  <c r="G18" i="7"/>
  <c r="G19" i="7"/>
  <c r="G20" i="7"/>
  <c r="G21" i="7"/>
  <c r="G22" i="7"/>
  <c r="G23" i="7"/>
  <c r="G24" i="7"/>
  <c r="G25" i="7"/>
  <c r="G26" i="7"/>
  <c r="G27" i="7"/>
  <c r="G28" i="7"/>
  <c r="G9" i="7"/>
  <c r="E4" i="7"/>
  <c r="E10" i="7" s="1"/>
  <c r="E19" i="4"/>
  <c r="F19" i="4" s="1"/>
  <c r="G19" i="4" s="1"/>
  <c r="E20" i="4"/>
  <c r="F20" i="4" s="1"/>
  <c r="G20" i="4" s="1"/>
  <c r="E15" i="4"/>
  <c r="F15" i="4" s="1"/>
  <c r="G15" i="4" s="1"/>
  <c r="E16" i="4"/>
  <c r="F16" i="4" s="1"/>
  <c r="G16" i="4" s="1"/>
  <c r="E17" i="4"/>
  <c r="F17" i="4" s="1"/>
  <c r="G17" i="4" s="1"/>
  <c r="B2" i="4"/>
  <c r="E9" i="4"/>
  <c r="F9" i="4" s="1"/>
  <c r="G9" i="4" s="1"/>
  <c r="E10" i="4"/>
  <c r="F10" i="4" s="1"/>
  <c r="G10" i="4" s="1"/>
  <c r="E11" i="4"/>
  <c r="F11" i="4" s="1"/>
  <c r="G11" i="4" s="1"/>
  <c r="E12" i="4"/>
  <c r="F12" i="4" s="1"/>
  <c r="G12" i="4" s="1"/>
  <c r="E13" i="4"/>
  <c r="F13" i="4" s="1"/>
  <c r="G13" i="4" s="1"/>
  <c r="E14" i="4"/>
  <c r="F14" i="4" s="1"/>
  <c r="G14" i="4" s="1"/>
  <c r="E18" i="4"/>
  <c r="F18" i="4" s="1"/>
  <c r="G18" i="4" s="1"/>
  <c r="E21" i="4"/>
  <c r="F21" i="4" s="1"/>
  <c r="G21" i="4" s="1"/>
  <c r="E22" i="4"/>
  <c r="F22" i="4" s="1"/>
  <c r="G22" i="4" s="1"/>
  <c r="E23" i="4"/>
  <c r="F23" i="4" s="1"/>
  <c r="G23" i="4" s="1"/>
  <c r="E24" i="4"/>
  <c r="F24" i="4" s="1"/>
  <c r="G24" i="4" s="1"/>
  <c r="E25" i="4"/>
  <c r="F25" i="4" s="1"/>
  <c r="G25" i="4" s="1"/>
  <c r="E26" i="4"/>
  <c r="F26" i="4" s="1"/>
  <c r="G26" i="4" s="1"/>
  <c r="E27" i="4"/>
  <c r="F27" i="4" s="1"/>
  <c r="G27" i="4" s="1"/>
  <c r="E8" i="4"/>
  <c r="F8" i="4" s="1"/>
  <c r="H9" i="7" s="1"/>
  <c r="H18" i="7" l="1"/>
  <c r="H22" i="7"/>
  <c r="H21" i="7"/>
  <c r="H20" i="7"/>
  <c r="H17" i="7"/>
  <c r="H24" i="7"/>
  <c r="H16" i="7"/>
  <c r="H19" i="7"/>
  <c r="H15" i="7"/>
  <c r="H28" i="7"/>
  <c r="H14" i="7"/>
  <c r="H23" i="7"/>
  <c r="H27" i="7"/>
  <c r="H13" i="7"/>
  <c r="H26" i="7"/>
  <c r="H12" i="7"/>
  <c r="H10" i="7"/>
  <c r="H11" i="7"/>
  <c r="F22" i="7"/>
  <c r="F21" i="7"/>
  <c r="F19" i="7"/>
  <c r="F18" i="7"/>
  <c r="F17" i="7"/>
  <c r="F16" i="7"/>
  <c r="F9" i="7"/>
  <c r="F15" i="7"/>
  <c r="F20" i="7"/>
  <c r="F27" i="7"/>
  <c r="F26" i="7"/>
  <c r="F12" i="7"/>
  <c r="F23" i="7"/>
  <c r="F28" i="7"/>
  <c r="F14" i="7"/>
  <c r="F13" i="7"/>
  <c r="F25" i="7"/>
  <c r="F11" i="7"/>
  <c r="F24" i="7"/>
  <c r="E9" i="7"/>
  <c r="E22" i="7"/>
  <c r="E21" i="7"/>
  <c r="E23" i="7"/>
  <c r="E20" i="7"/>
  <c r="E18" i="7"/>
  <c r="E19" i="7"/>
  <c r="G29" i="7"/>
  <c r="H4" i="4" s="1"/>
  <c r="E17" i="7"/>
  <c r="E16" i="7"/>
  <c r="E15" i="7"/>
  <c r="E27" i="7"/>
  <c r="E13" i="7"/>
  <c r="E28" i="7"/>
  <c r="E26" i="7"/>
  <c r="E12" i="7"/>
  <c r="E25" i="7"/>
  <c r="E11" i="7"/>
  <c r="E14" i="7"/>
  <c r="E24" i="7"/>
  <c r="G8" i="4"/>
  <c r="G29" i="4" s="1"/>
  <c r="G30" i="4" s="1"/>
  <c r="G28" i="4"/>
  <c r="H29" i="7" l="1"/>
  <c r="F29" i="7"/>
  <c r="H3" i="4" s="1"/>
  <c r="E2" i="4"/>
  <c r="D2" i="4"/>
  <c r="E29" i="7"/>
  <c r="G30" i="7" l="1"/>
  <c r="H1" i="4" s="1"/>
  <c r="H2" i="4"/>
</calcChain>
</file>

<file path=xl/sharedStrings.xml><?xml version="1.0" encoding="utf-8"?>
<sst xmlns="http://schemas.openxmlformats.org/spreadsheetml/2006/main" count="168" uniqueCount="142">
  <si>
    <t>Months</t>
  </si>
  <si>
    <t>Application close date</t>
  </si>
  <si>
    <t>Career Disruption Circumstance</t>
  </si>
  <si>
    <t>Pregnancy</t>
  </si>
  <si>
    <t>Major Illness / Injury</t>
  </si>
  <si>
    <t>Carer Responsibilities</t>
  </si>
  <si>
    <t>Eligible without disruption?</t>
  </si>
  <si>
    <t>Days of disruption outstanding (to become eligible)</t>
  </si>
  <si>
    <t>Total days of disruption required to become eligible</t>
  </si>
  <si>
    <t>INV26 eligibility date</t>
  </si>
  <si>
    <t>PhD pass date</t>
  </si>
  <si>
    <t>FTE of disruption</t>
  </si>
  <si>
    <t>FTE days</t>
  </si>
  <si>
    <t>Calendar days</t>
  </si>
  <si>
    <t>Calculated values - DO NOT EDIT</t>
  </si>
  <si>
    <t>Total career disruption days</t>
  </si>
  <si>
    <t>Total career disruption months</t>
  </si>
  <si>
    <t>Total career disruption years</t>
  </si>
  <si>
    <t>Please input disruption data here</t>
  </si>
  <si>
    <r>
      <t xml:space="preserve">Start date
</t>
    </r>
    <r>
      <rPr>
        <sz val="10"/>
        <color theme="1"/>
        <rFont val="Calibri"/>
        <family val="2"/>
        <scheme val="minor"/>
      </rPr>
      <t>DD/MM/YYYY</t>
    </r>
  </si>
  <si>
    <r>
      <t xml:space="preserve">End date
</t>
    </r>
    <r>
      <rPr>
        <sz val="10"/>
        <color theme="1"/>
        <rFont val="Calibri"/>
        <family val="2"/>
        <scheme val="minor"/>
      </rPr>
      <t>DD/MM/YYYY</t>
    </r>
  </si>
  <si>
    <r>
      <t xml:space="preserve">FTE of disruption
</t>
    </r>
    <r>
      <rPr>
        <sz val="10"/>
        <color theme="1"/>
        <rFont val="Calibri"/>
        <family val="2"/>
        <scheme val="minor"/>
      </rPr>
      <t>Value between 0 and 1</t>
    </r>
  </si>
  <si>
    <t>Comments</t>
  </si>
  <si>
    <r>
      <t xml:space="preserve">Circumstance
</t>
    </r>
    <r>
      <rPr>
        <sz val="10"/>
        <color theme="1"/>
        <rFont val="Calibri"/>
        <family val="2"/>
        <scheme val="minor"/>
      </rPr>
      <t>Select from list</t>
    </r>
  </si>
  <si>
    <t>Status</t>
  </si>
  <si>
    <t>Please specify</t>
  </si>
  <si>
    <r>
      <t xml:space="preserve">Evidence
</t>
    </r>
    <r>
      <rPr>
        <sz val="10"/>
        <rFont val="Calibri"/>
        <family val="2"/>
        <scheme val="minor"/>
      </rPr>
      <t>e.g. HR letter, stat dec</t>
    </r>
  </si>
  <si>
    <t>RO determination</t>
  </si>
  <si>
    <t>Confirmed</t>
  </si>
  <si>
    <t>Pending</t>
  </si>
  <si>
    <t>Ineligible</t>
  </si>
  <si>
    <t>Y/N</t>
  </si>
  <si>
    <t>Y</t>
  </si>
  <si>
    <t>N</t>
  </si>
  <si>
    <t>Career disruptions finalised?</t>
  </si>
  <si>
    <t>UQ Career Disruption Calculator</t>
  </si>
  <si>
    <t>NHMRC Investigator Grants 2026 (for funding from 2027)</t>
  </si>
  <si>
    <t>Last updated:</t>
  </si>
  <si>
    <t>A career disruption is defined as a prolonged interruption to an applicant's</t>
  </si>
  <si>
    <t>capacity to work, due to:</t>
  </si>
  <si>
    <t>pregnancy</t>
  </si>
  <si>
    <t>major illness/injury</t>
  </si>
  <si>
    <t>carer responsibilities</t>
  </si>
  <si>
    <t>To qualify as a career disruption, the period of disruption must be:</t>
  </si>
  <si>
    <t>a continuous absence from work for 90 calendar days or more, and/or</t>
  </si>
  <si>
    <t>&gt;</t>
  </si>
  <si>
    <t>continuous, long-term, part-time employment (with defined %FTE) due</t>
  </si>
  <si>
    <t>to circumstances classified as career disruption, with the absence</t>
  </si>
  <si>
    <t>amounting to a total of 90 calendar days or more.</t>
  </si>
  <si>
    <t>The period of career disruption is used:</t>
  </si>
  <si>
    <t>to extend the '10-year eligibility timeframe', when determining an</t>
  </si>
  <si>
    <t>applicant's eligibility for an Emerging Leadership Investigator Grant,</t>
  </si>
  <si>
    <t>commensurate with its duration</t>
  </si>
  <si>
    <t>to extend the '10-year assessment timeframe', allowing for the</t>
  </si>
  <si>
    <t>inclusion of additional track record information for assessment of</t>
  </si>
  <si>
    <t>an application</t>
  </si>
  <si>
    <t>for consideration of track record relative to opportunity by peer reviewers.</t>
  </si>
  <si>
    <t>As at 30 July 2025 (application close), an EL applicant must have</t>
  </si>
  <si>
    <t>held their PhD, or equivalent, for no more than 10 years from the</t>
  </si>
  <si>
    <t>date that their PhD thesis was passed (not the date of conferral),</t>
  </si>
  <si>
    <t>unless they have had a valid career disruption.</t>
  </si>
  <si>
    <t>How is Career Disruption used?</t>
  </si>
  <si>
    <t>ALL APPLICANTS</t>
  </si>
  <si>
    <t>EMERGING LEADERSHIP APPLICANTS</t>
  </si>
  <si>
    <t>In other words, the earliest an EL applicant can have obtained</t>
  </si>
  <si>
    <r>
      <t xml:space="preserve">their PhD (or equivalent) </t>
    </r>
    <r>
      <rPr>
        <i/>
        <sz val="11"/>
        <color theme="1"/>
        <rFont val="Calibri"/>
        <family val="2"/>
        <scheme val="minor"/>
      </rPr>
      <t>without</t>
    </r>
    <r>
      <rPr>
        <sz val="11"/>
        <color theme="1"/>
        <rFont val="Calibri"/>
        <family val="2"/>
        <scheme val="minor"/>
      </rPr>
      <t xml:space="preserve"> career disruption is: </t>
    </r>
    <r>
      <rPr>
        <b/>
        <sz val="11"/>
        <color theme="1"/>
        <rFont val="Calibri"/>
        <family val="2"/>
        <scheme val="minor"/>
      </rPr>
      <t>30 July 2015</t>
    </r>
    <r>
      <rPr>
        <sz val="11"/>
        <color theme="1"/>
        <rFont val="Calibri"/>
        <family val="2"/>
        <scheme val="minor"/>
      </rPr>
      <t>.</t>
    </r>
  </si>
  <si>
    <t>What is this calculator for?</t>
  </si>
  <si>
    <t>start date</t>
  </si>
  <si>
    <t>end date</t>
  </si>
  <si>
    <t>This tool will help you to calculate your career disruptions based on:</t>
  </si>
  <si>
    <t>You should enter all eligible career disruptions in the INV26 Career Disruptions worksheet,</t>
  </si>
  <si>
    <t>then provide this calculator and any supporting evidence (e.g., HR letter, statutory declaration)</t>
  </si>
  <si>
    <t>to the UQ Research Office's Health Team. A member of the team will assess your claimed</t>
  </si>
  <si>
    <t>disruptions for eligibiliy and accuracy and return a determination to you.</t>
  </si>
  <si>
    <t>What is a Career Disruption?</t>
  </si>
  <si>
    <t>B8</t>
  </si>
  <si>
    <t>B9</t>
  </si>
  <si>
    <t>B10</t>
  </si>
  <si>
    <t>B11</t>
  </si>
  <si>
    <t>B12</t>
  </si>
  <si>
    <t>B13</t>
  </si>
  <si>
    <t>B14</t>
  </si>
  <si>
    <t>B15</t>
  </si>
  <si>
    <t>B16</t>
  </si>
  <si>
    <t>B17</t>
  </si>
  <si>
    <t>B18</t>
  </si>
  <si>
    <t>B19</t>
  </si>
  <si>
    <t>B20</t>
  </si>
  <si>
    <t>B21</t>
  </si>
  <si>
    <t>B22</t>
  </si>
  <si>
    <t>B23</t>
  </si>
  <si>
    <t>B24</t>
  </si>
  <si>
    <t>B25</t>
  </si>
  <si>
    <t>B26</t>
  </si>
  <si>
    <t>B27</t>
  </si>
  <si>
    <t>↓↓↓↓↓↓↓↓</t>
  </si>
  <si>
    <t>ERROR</t>
  </si>
  <si>
    <t>Start date</t>
  </si>
  <si>
    <t>FTE</t>
  </si>
  <si>
    <t>End date</t>
  </si>
  <si>
    <t>INV26 closing date</t>
  </si>
  <si>
    <r>
      <t xml:space="preserve">Research Office determination
</t>
    </r>
    <r>
      <rPr>
        <sz val="10"/>
        <color theme="1"/>
        <rFont val="Calibri"/>
        <family val="2"/>
        <scheme val="minor"/>
      </rPr>
      <t>RO use only</t>
    </r>
  </si>
  <si>
    <t>Career Disruption is explained in the NHMRC's Relative to Opportunity Policy:</t>
  </si>
  <si>
    <t>https://www.nhmrc.gov.au/about-us/resources/nhmrc-relative-opportunity-policy</t>
  </si>
  <si>
    <t>Continuous?</t>
  </si>
  <si>
    <t>Start date cannot be earlier than PhD pass date</t>
  </si>
  <si>
    <t>End date cannot be later than scheme close date</t>
  </si>
  <si>
    <t>FTE cannot exceed 1.0 FTE</t>
  </si>
  <si>
    <t>Errors highlight in yellow with red text.</t>
  </si>
  <si>
    <t>This tool has 3 in-built error checks:</t>
  </si>
  <si>
    <t>This tool has 1 in-built compliance check:</t>
  </si>
  <si>
    <t>FTE days must be 90 continuous calendar days.</t>
  </si>
  <si>
    <t>This compliance check highlights in light yellow.</t>
  </si>
  <si>
    <t>ERROR CHECKS</t>
  </si>
  <si>
    <t>COMPLIANCE CHECK</t>
  </si>
  <si>
    <t>whether these periods of career disruption are eligible or not.</t>
  </si>
  <si>
    <t>A member of the Research Office Health Team will confirm</t>
  </si>
  <si>
    <t>↑↑↑↑↑↑↑↑</t>
  </si>
  <si>
    <t>Enter Pass Date</t>
  </si>
  <si>
    <t>Do NOT exclude public holidays and weekends from a</t>
  </si>
  <si>
    <t>DATA INPUT</t>
  </si>
  <si>
    <t>PLEASE NOTE</t>
  </si>
  <si>
    <t>Data should be input on the INV26 Career Disruptions</t>
  </si>
  <si>
    <t>Start by inputting your PhD pass date. This is the date</t>
  </si>
  <si>
    <t>the degree was formally conferred.</t>
  </si>
  <si>
    <t>worksheet.</t>
  </si>
  <si>
    <t>period of career disruption.</t>
  </si>
  <si>
    <t>E.g.</t>
  </si>
  <si>
    <t>If you started parental leave on 2 January,</t>
  </si>
  <si>
    <t>include 1 January, which is a public holiday.</t>
  </si>
  <si>
    <t>Resesarch Office Dashboard</t>
  </si>
  <si>
    <t>RO use only</t>
  </si>
  <si>
    <t>Once the RAO has finalised the career disruptions with the researcher and the list</t>
  </si>
  <si>
    <t>EITHER</t>
  </si>
  <si>
    <t>only includes confirmed / eligible career disruptions,</t>
  </si>
  <si>
    <t>OR</t>
  </si>
  <si>
    <t>ineligible career disruptions have been zeroed in Column E</t>
  </si>
  <si>
    <t>change the 'Career disruptions finalised?' response item below to 'Y'; this will enable the 'Revised assessment cut-off date' calculation on the INV26 Career Disruptions worksheet.</t>
  </si>
  <si>
    <t>Disruption dates must not overlap.</t>
  </si>
  <si>
    <r>
      <t xml:space="preserve">PhD pass date </t>
    </r>
    <r>
      <rPr>
        <sz val="11"/>
        <rFont val="Calibri"/>
        <family val="2"/>
        <scheme val="minor"/>
      </rPr>
      <t>🛈</t>
    </r>
  </si>
  <si>
    <t>on which you passed your PhD thesis, NOT the date</t>
  </si>
  <si>
    <r>
      <rPr>
        <b/>
        <sz val="11"/>
        <rFont val="Calibri"/>
        <family val="2"/>
        <scheme val="minor"/>
      </rPr>
      <t>Revised assessment cut-off date</t>
    </r>
    <r>
      <rPr>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</si>
</sst>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scheme val="minor"/>
    </font>
    <font>
      <sz val="10"/>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theme="0" tint="-0.499984740745262"/>
      <name val="Calibri"/>
      <family val="2"/>
      <scheme val="minor"/>
    </font>
    <font>
      <sz val="11"/>
      <name val="Calibri"/>
      <family val="2"/>
      <scheme val="minor"/>
    </font>
    <font>
      <b/>
      <sz val="11"/>
      <name val="Calibri"/>
      <family val="2"/>
      <scheme val="minor"/>
    </font>
    <font>
      <sz val="10"/>
      <name val="Calibri"/>
      <family val="2"/>
      <scheme val="minor"/>
    </font>
    <font>
      <b/>
      <sz val="12"/>
      <color rgb="FF7030A0"/>
      <name val="Calibri"/>
      <family val="2"/>
      <scheme val="minor"/>
    </font>
    <font>
      <b/>
      <sz val="26"/>
      <color theme="0"/>
      <name val="Calibri"/>
      <family val="2"/>
      <scheme val="minor"/>
    </font>
    <font>
      <sz val="18"/>
      <color theme="0"/>
      <name val="Calibri"/>
      <family val="2"/>
      <scheme val="minor"/>
    </font>
    <font>
      <b/>
      <sz val="16"/>
      <color rgb="FF7030A0"/>
      <name val="Calibri"/>
      <family val="2"/>
      <scheme val="minor"/>
    </font>
    <font>
      <sz val="16"/>
      <color theme="1"/>
      <name val="Calibri"/>
      <family val="2"/>
      <scheme val="minor"/>
    </font>
    <font>
      <sz val="16"/>
      <color rgb="FF7030A0"/>
      <name val="Calibri"/>
      <family val="2"/>
      <scheme val="minor"/>
    </font>
    <font>
      <i/>
      <sz val="11"/>
      <color theme="1"/>
      <name val="Calibri"/>
      <family val="2"/>
      <scheme val="minor"/>
    </font>
    <font>
      <sz val="8"/>
      <name val="Calibri"/>
      <family val="2"/>
      <scheme val="minor"/>
    </font>
    <font>
      <b/>
      <sz val="11"/>
      <color theme="9" tint="-0.249977111117893"/>
      <name val="Calibri"/>
      <family val="2"/>
      <scheme val="minor"/>
    </font>
    <font>
      <sz val="11"/>
      <color theme="9" tint="0.39997558519241921"/>
      <name val="Calibri"/>
      <family val="2"/>
      <scheme val="minor"/>
    </font>
    <font>
      <u/>
      <sz val="11"/>
      <color theme="10"/>
      <name val="Calibri"/>
      <family val="2"/>
      <scheme val="minor"/>
    </font>
    <font>
      <b/>
      <sz val="11"/>
      <color rgb="FF7030A0"/>
      <name val="Calibri"/>
      <family val="2"/>
      <scheme val="minor"/>
    </font>
    <font>
      <sz val="12"/>
      <name val="Calibri"/>
      <family val="2"/>
      <scheme val="minor"/>
    </font>
    <font>
      <sz val="22"/>
      <color theme="0"/>
      <name val="Calibri"/>
      <family val="2"/>
      <scheme val="minor"/>
    </font>
  </fonts>
  <fills count="1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7030A0"/>
        <bgColor indexed="64"/>
      </patternFill>
    </fill>
    <fill>
      <patternFill patternType="solid">
        <fgColor rgb="FFE8D9F3"/>
        <bgColor indexed="64"/>
      </patternFill>
    </fill>
    <fill>
      <patternFill patternType="solid">
        <fgColor rgb="FFEADCF4"/>
        <bgColor indexed="64"/>
      </patternFill>
    </fill>
    <fill>
      <patternFill patternType="solid">
        <fgColor theme="0" tint="-0.34998626667073579"/>
        <bgColor indexed="64"/>
      </patternFill>
    </fill>
  </fills>
  <borders count="52">
    <border>
      <left/>
      <right/>
      <top/>
      <bottom/>
      <diagonal/>
    </border>
    <border>
      <left/>
      <right/>
      <top style="thin">
        <color indexed="64"/>
      </top>
      <bottom style="thin">
        <color indexed="6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right style="dotted">
        <color theme="4"/>
      </right>
      <top/>
      <bottom/>
      <diagonal/>
    </border>
    <border>
      <left/>
      <right style="dotted">
        <color theme="4"/>
      </right>
      <top/>
      <bottom style="thin">
        <color theme="4"/>
      </bottom>
      <diagonal/>
    </border>
    <border>
      <left style="dotted">
        <color theme="4"/>
      </left>
      <right style="dotted">
        <color theme="4"/>
      </right>
      <top/>
      <bottom style="thin">
        <color theme="4"/>
      </bottom>
      <diagonal/>
    </border>
    <border>
      <left style="dotted">
        <color theme="4"/>
      </left>
      <right style="dotted">
        <color theme="4"/>
      </right>
      <top/>
      <bottom/>
      <diagonal/>
    </border>
    <border>
      <left/>
      <right style="thin">
        <color theme="0" tint="-0.34998626667073579"/>
      </right>
      <top/>
      <bottom style="thin">
        <color theme="4"/>
      </bottom>
      <diagonal/>
    </border>
    <border>
      <left/>
      <right style="thin">
        <color theme="0" tint="-0.34998626667073579"/>
      </right>
      <top/>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dotted">
        <color theme="0" tint="-0.34998626667073579"/>
      </right>
      <top/>
      <bottom style="thin">
        <color theme="0" tint="-0.34998626667073579"/>
      </bottom>
      <diagonal/>
    </border>
    <border>
      <left style="thin">
        <color theme="0" tint="-0.34998626667073579"/>
      </left>
      <right style="dotted">
        <color theme="0" tint="-0.34998626667073579"/>
      </right>
      <top style="thin">
        <color theme="0" tint="-0.34998626667073579"/>
      </top>
      <bottom style="thin">
        <color theme="0" tint="-0.34998626667073579"/>
      </bottom>
      <diagonal/>
    </border>
    <border>
      <left style="dotted">
        <color theme="0" tint="-0.34998626667073579"/>
      </left>
      <right style="dotted">
        <color theme="0" tint="-0.34998626667073579"/>
      </right>
      <top/>
      <bottom style="thin">
        <color theme="0" tint="-0.34998626667073579"/>
      </bottom>
      <diagonal/>
    </border>
    <border>
      <left style="dotted">
        <color theme="0" tint="-0.34998626667073579"/>
      </left>
      <right style="dotted">
        <color theme="0" tint="-0.34998626667073579"/>
      </right>
      <top style="thin">
        <color theme="0" tint="-0.34998626667073579"/>
      </top>
      <bottom style="thin">
        <color theme="0" tint="-0.34998626667073579"/>
      </bottom>
      <diagonal/>
    </border>
    <border>
      <left style="thin">
        <color theme="7"/>
      </left>
      <right/>
      <top style="thin">
        <color theme="7"/>
      </top>
      <bottom style="thin">
        <color theme="7"/>
      </bottom>
      <diagonal/>
    </border>
    <border>
      <left style="thin">
        <color theme="0" tint="-0.34998626667073579"/>
      </left>
      <right style="dotted">
        <color theme="0" tint="-0.34998626667073579"/>
      </right>
      <top/>
      <bottom/>
      <diagonal/>
    </border>
    <border>
      <left style="dotted">
        <color theme="0" tint="-0.34998626667073579"/>
      </left>
      <right style="dotted">
        <color theme="0" tint="-0.3499862666707357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34998626667073579"/>
      </left>
      <right style="thin">
        <color theme="4"/>
      </right>
      <top/>
      <bottom style="thin">
        <color theme="4"/>
      </bottom>
      <diagonal/>
    </border>
    <border>
      <left style="thin">
        <color theme="0" tint="-0.34998626667073579"/>
      </left>
      <right style="thin">
        <color theme="4"/>
      </right>
      <top/>
      <bottom/>
      <diagonal/>
    </border>
    <border>
      <left/>
      <right/>
      <top/>
      <bottom style="thin">
        <color theme="4"/>
      </bottom>
      <diagonal/>
    </border>
    <border>
      <left style="thin">
        <color theme="4"/>
      </left>
      <right/>
      <top/>
      <bottom style="thin">
        <color theme="9"/>
      </bottom>
      <diagonal/>
    </border>
    <border>
      <left/>
      <right/>
      <top/>
      <bottom style="thin">
        <color theme="9"/>
      </bottom>
      <diagonal/>
    </border>
    <border>
      <left/>
      <right style="thin">
        <color theme="9"/>
      </right>
      <top/>
      <bottom style="thin">
        <color theme="9"/>
      </bottom>
      <diagonal/>
    </border>
    <border>
      <left/>
      <right style="thin">
        <color theme="9"/>
      </right>
      <top/>
      <bottom/>
      <diagonal/>
    </border>
    <border>
      <left/>
      <right style="thin">
        <color theme="7"/>
      </right>
      <top/>
      <bottom style="thin">
        <color theme="7"/>
      </bottom>
      <diagonal/>
    </border>
    <border>
      <left style="dashed">
        <color theme="7"/>
      </left>
      <right/>
      <top style="thin">
        <color theme="7"/>
      </top>
      <bottom style="thin">
        <color theme="7"/>
      </bottom>
      <diagonal/>
    </border>
    <border>
      <left style="dashed">
        <color theme="7"/>
      </left>
      <right style="thin">
        <color theme="7"/>
      </right>
      <top style="thin">
        <color theme="7"/>
      </top>
      <bottom style="thin">
        <color theme="7"/>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bottom style="thin">
        <color theme="9" tint="0.59996337778862885"/>
      </bottom>
      <diagonal/>
    </border>
    <border>
      <left/>
      <right/>
      <top/>
      <bottom style="thin">
        <color indexed="64"/>
      </bottom>
      <diagonal/>
    </border>
    <border>
      <left/>
      <right/>
      <top/>
      <bottom style="thin">
        <color rgb="FF7030A0"/>
      </bottom>
      <diagonal/>
    </border>
    <border>
      <left/>
      <right style="thin">
        <color rgb="FF7030A0"/>
      </right>
      <top/>
      <bottom/>
      <diagonal/>
    </border>
    <border>
      <left/>
      <right style="thin">
        <color rgb="FF7030A0"/>
      </right>
      <top/>
      <bottom style="thin">
        <color rgb="FF7030A0"/>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diagonal/>
    </border>
    <border>
      <left style="thin">
        <color rgb="FF7030A0"/>
      </left>
      <right/>
      <top/>
      <bottom style="thin">
        <color rgb="FF7030A0"/>
      </bottom>
      <diagonal/>
    </border>
  </borders>
  <cellStyleXfs count="2">
    <xf numFmtId="0" fontId="0" fillId="0" borderId="0"/>
    <xf numFmtId="0" fontId="19" fillId="0" borderId="0" applyNumberFormat="0" applyFill="0" applyBorder="0" applyAlignment="0" applyProtection="0"/>
  </cellStyleXfs>
  <cellXfs count="107">
    <xf numFmtId="0" fontId="0" fillId="0" borderId="0" xfId="0"/>
    <xf numFmtId="14" fontId="0" fillId="0" borderId="0" xfId="0" applyNumberFormat="1"/>
    <xf numFmtId="14" fontId="6" fillId="0" borderId="0" xfId="0" applyNumberFormat="1" applyFont="1"/>
    <xf numFmtId="0" fontId="3" fillId="0" borderId="0" xfId="0" applyFont="1" applyAlignment="1">
      <alignment horizontal="center" wrapText="1"/>
    </xf>
    <xf numFmtId="0" fontId="0" fillId="11" borderId="0" xfId="0" applyFill="1"/>
    <xf numFmtId="0" fontId="0" fillId="12" borderId="0" xfId="0" applyFill="1"/>
    <xf numFmtId="0" fontId="0" fillId="12" borderId="0" xfId="0" applyFill="1" applyAlignment="1">
      <alignment horizontal="right"/>
    </xf>
    <xf numFmtId="0" fontId="4" fillId="11" borderId="0" xfId="0" applyFont="1" applyFill="1"/>
    <xf numFmtId="0" fontId="10" fillId="11" borderId="0" xfId="0" applyFont="1" applyFill="1"/>
    <xf numFmtId="0" fontId="11" fillId="11" borderId="0" xfId="0" applyFont="1" applyFill="1"/>
    <xf numFmtId="14" fontId="4" fillId="11" borderId="0" xfId="0" applyNumberFormat="1" applyFont="1" applyFill="1"/>
    <xf numFmtId="0" fontId="12" fillId="12" borderId="0" xfId="0" applyFont="1" applyFill="1"/>
    <xf numFmtId="0" fontId="13" fillId="12" borderId="0" xfId="0" applyFont="1" applyFill="1"/>
    <xf numFmtId="0" fontId="14" fillId="12" borderId="0" xfId="0" applyFont="1" applyFill="1"/>
    <xf numFmtId="0" fontId="9" fillId="12" borderId="0" xfId="0" applyFont="1" applyFill="1"/>
    <xf numFmtId="1" fontId="0" fillId="0" borderId="0" xfId="0" applyNumberFormat="1"/>
    <xf numFmtId="0" fontId="19" fillId="12" borderId="0" xfId="1" applyNumberFormat="1" applyFill="1"/>
    <xf numFmtId="0" fontId="0" fillId="0" borderId="43" xfId="0" applyBorder="1"/>
    <xf numFmtId="1" fontId="0" fillId="0" borderId="43" xfId="0" applyNumberFormat="1" applyBorder="1"/>
    <xf numFmtId="1" fontId="0" fillId="0" borderId="1" xfId="0" applyNumberFormat="1" applyBorder="1"/>
    <xf numFmtId="0" fontId="0" fillId="0" borderId="1" xfId="0" applyBorder="1"/>
    <xf numFmtId="0" fontId="2" fillId="11" borderId="0" xfId="0" applyFont="1" applyFill="1" applyAlignment="1">
      <alignment vertical="center"/>
    </xf>
    <xf numFmtId="0" fontId="0" fillId="12" borderId="44" xfId="0" applyFill="1" applyBorder="1"/>
    <xf numFmtId="0" fontId="20" fillId="12" borderId="0" xfId="0" applyFont="1" applyFill="1"/>
    <xf numFmtId="0" fontId="0" fillId="12" borderId="45" xfId="0" applyFill="1" applyBorder="1"/>
    <xf numFmtId="0" fontId="13" fillId="12" borderId="45" xfId="0" applyFont="1" applyFill="1" applyBorder="1"/>
    <xf numFmtId="0" fontId="14" fillId="12" borderId="45" xfId="0" applyFont="1" applyFill="1" applyBorder="1"/>
    <xf numFmtId="0" fontId="0" fillId="12" borderId="46" xfId="0" applyFill="1" applyBorder="1"/>
    <xf numFmtId="0" fontId="0" fillId="3" borderId="0" xfId="0" applyFill="1"/>
    <xf numFmtId="0" fontId="5" fillId="5" borderId="15" xfId="0" applyFont="1" applyFill="1" applyBorder="1"/>
    <xf numFmtId="0" fontId="5" fillId="5" borderId="17" xfId="0" applyFont="1" applyFill="1" applyBorder="1"/>
    <xf numFmtId="0" fontId="5" fillId="5" borderId="20" xfId="0" applyFont="1" applyFill="1" applyBorder="1"/>
    <xf numFmtId="0" fontId="5" fillId="5" borderId="21" xfId="0" applyFont="1" applyFill="1" applyBorder="1"/>
    <xf numFmtId="0" fontId="2" fillId="3" borderId="0" xfId="0" applyFont="1" applyFill="1" applyAlignment="1">
      <alignment horizontal="center"/>
    </xf>
    <xf numFmtId="0" fontId="18" fillId="3" borderId="41" xfId="0" applyFont="1" applyFill="1" applyBorder="1"/>
    <xf numFmtId="0" fontId="4" fillId="3" borderId="0" xfId="0" applyFont="1" applyFill="1" applyAlignment="1">
      <alignment wrapText="1"/>
    </xf>
    <xf numFmtId="0" fontId="4" fillId="3" borderId="0" xfId="0" applyFont="1" applyFill="1" applyAlignment="1">
      <alignment horizontal="center"/>
    </xf>
    <xf numFmtId="0" fontId="18" fillId="3" borderId="42" xfId="0" applyFont="1" applyFill="1" applyBorder="1"/>
    <xf numFmtId="0" fontId="0" fillId="3" borderId="11" xfId="0" applyFill="1" applyBorder="1"/>
    <xf numFmtId="0" fontId="2" fillId="3" borderId="11" xfId="0" applyFont="1" applyFill="1" applyBorder="1" applyAlignment="1">
      <alignment horizontal="center"/>
    </xf>
    <xf numFmtId="0" fontId="0" fillId="3" borderId="32" xfId="0" applyFill="1" applyBorder="1"/>
    <xf numFmtId="0" fontId="0" fillId="3" borderId="34" xfId="0" applyFill="1" applyBorder="1"/>
    <xf numFmtId="0" fontId="3" fillId="7" borderId="2" xfId="0" applyFont="1" applyFill="1" applyBorder="1" applyAlignment="1">
      <alignment horizontal="left"/>
    </xf>
    <xf numFmtId="0" fontId="0" fillId="7" borderId="3" xfId="0" applyFill="1" applyBorder="1" applyAlignment="1">
      <alignment horizontal="left"/>
    </xf>
    <xf numFmtId="0" fontId="0" fillId="7" borderId="4" xfId="0" applyFill="1" applyBorder="1" applyAlignment="1">
      <alignment horizontal="left"/>
    </xf>
    <xf numFmtId="0" fontId="7" fillId="2" borderId="13" xfId="0" applyFont="1" applyFill="1" applyBorder="1" applyAlignment="1">
      <alignment horizontal="left"/>
    </xf>
    <xf numFmtId="0" fontId="6" fillId="2" borderId="13" xfId="0" applyFont="1" applyFill="1" applyBorder="1" applyAlignment="1">
      <alignment horizontal="left"/>
    </xf>
    <xf numFmtId="0" fontId="6" fillId="2" borderId="14" xfId="0" applyFont="1" applyFill="1" applyBorder="1" applyAlignment="1">
      <alignment horizontal="left"/>
    </xf>
    <xf numFmtId="0" fontId="3" fillId="7" borderId="31" xfId="0" applyFont="1" applyFill="1" applyBorder="1"/>
    <xf numFmtId="0" fontId="3" fillId="9" borderId="0" xfId="0" applyFont="1" applyFill="1" applyAlignment="1">
      <alignment wrapText="1"/>
    </xf>
    <xf numFmtId="0" fontId="0" fillId="9" borderId="36" xfId="0" applyFill="1" applyBorder="1"/>
    <xf numFmtId="0" fontId="0" fillId="6" borderId="5" xfId="0" applyFill="1" applyBorder="1" applyAlignment="1">
      <alignment horizontal="left" wrapText="1"/>
    </xf>
    <xf numFmtId="0" fontId="0" fillId="6" borderId="8" xfId="0" applyFill="1" applyBorder="1" applyAlignment="1">
      <alignment horizontal="left" wrapText="1"/>
    </xf>
    <xf numFmtId="0" fontId="0" fillId="6" borderId="10" xfId="0" applyFill="1" applyBorder="1" applyAlignment="1">
      <alignment horizontal="left" wrapText="1"/>
    </xf>
    <xf numFmtId="0" fontId="6" fillId="4" borderId="16" xfId="0" applyFont="1" applyFill="1" applyBorder="1" applyAlignment="1">
      <alignment horizontal="left"/>
    </xf>
    <xf numFmtId="0" fontId="6" fillId="4" borderId="18" xfId="0" applyFont="1" applyFill="1" applyBorder="1" applyAlignment="1">
      <alignment horizontal="left"/>
    </xf>
    <xf numFmtId="0" fontId="6" fillId="4" borderId="14" xfId="0" applyFont="1" applyFill="1" applyBorder="1" applyAlignment="1">
      <alignment horizontal="left"/>
    </xf>
    <xf numFmtId="0" fontId="6" fillId="6" borderId="31" xfId="0" applyFont="1" applyFill="1" applyBorder="1" applyAlignment="1">
      <alignment horizontal="left" wrapText="1"/>
    </xf>
    <xf numFmtId="0" fontId="6" fillId="8" borderId="0" xfId="0" applyFont="1" applyFill="1" applyAlignment="1">
      <alignment horizontal="left"/>
    </xf>
    <xf numFmtId="0" fontId="6" fillId="8" borderId="36" xfId="0" applyFont="1" applyFill="1" applyBorder="1" applyAlignment="1">
      <alignment horizontal="left"/>
    </xf>
    <xf numFmtId="0" fontId="0" fillId="0" borderId="38" xfId="0" applyBorder="1" applyAlignment="1">
      <alignment horizontal="center"/>
    </xf>
    <xf numFmtId="14" fontId="0" fillId="0" borderId="39" xfId="0" applyNumberFormat="1" applyBorder="1" applyAlignment="1">
      <alignment horizontal="center" wrapText="1"/>
    </xf>
    <xf numFmtId="0" fontId="18" fillId="3" borderId="41" xfId="0" applyFont="1" applyFill="1" applyBorder="1" applyAlignment="1">
      <alignment wrapText="1"/>
    </xf>
    <xf numFmtId="0" fontId="3" fillId="10" borderId="0" xfId="0" applyFont="1" applyFill="1" applyAlignment="1">
      <alignment horizontal="center" wrapText="1"/>
    </xf>
    <xf numFmtId="0" fontId="0" fillId="3" borderId="0" xfId="0" applyFill="1" applyAlignment="1">
      <alignment wrapText="1"/>
    </xf>
    <xf numFmtId="0" fontId="17" fillId="8" borderId="40" xfId="0" applyFont="1" applyFill="1" applyBorder="1" applyAlignment="1">
      <alignment wrapText="1"/>
    </xf>
    <xf numFmtId="0" fontId="2" fillId="3" borderId="0" xfId="0" applyFont="1" applyFill="1" applyAlignment="1">
      <alignment wrapText="1"/>
    </xf>
    <xf numFmtId="14" fontId="6" fillId="0" borderId="19" xfId="0" applyNumberFormat="1" applyFont="1" applyBorder="1" applyAlignment="1" applyProtection="1">
      <alignment horizontal="center"/>
      <protection locked="0"/>
    </xf>
    <xf numFmtId="0" fontId="0" fillId="0" borderId="6" xfId="0" applyBorder="1" applyProtection="1">
      <protection locked="0"/>
    </xf>
    <xf numFmtId="14" fontId="0" fillId="0" borderId="7" xfId="0" applyNumberFormat="1" applyBorder="1" applyProtection="1">
      <protection locked="0"/>
    </xf>
    <xf numFmtId="0" fontId="0" fillId="0" borderId="9" xfId="0" applyBorder="1" applyProtection="1">
      <protection locked="0"/>
    </xf>
    <xf numFmtId="0" fontId="0" fillId="0" borderId="7" xfId="0" applyBorder="1" applyProtection="1">
      <protection locked="0"/>
    </xf>
    <xf numFmtId="0" fontId="0" fillId="0" borderId="31" xfId="0" applyBorder="1" applyProtection="1">
      <protection locked="0"/>
    </xf>
    <xf numFmtId="0" fontId="0" fillId="0" borderId="0" xfId="0" applyProtection="1">
      <protection locked="0"/>
    </xf>
    <xf numFmtId="0" fontId="0" fillId="0" borderId="36" xfId="0" applyBorder="1" applyProtection="1">
      <protection locked="0"/>
    </xf>
    <xf numFmtId="0" fontId="0" fillId="0" borderId="30" xfId="0" applyBorder="1" applyProtection="1">
      <protection locked="0"/>
    </xf>
    <xf numFmtId="0" fontId="0" fillId="0" borderId="33" xfId="0" applyBorder="1" applyProtection="1">
      <protection locked="0"/>
    </xf>
    <xf numFmtId="0" fontId="0" fillId="0" borderId="35" xfId="0" applyBorder="1" applyProtection="1">
      <protection locked="0"/>
    </xf>
    <xf numFmtId="0" fontId="2" fillId="11" borderId="47" xfId="0" applyFont="1" applyFill="1" applyBorder="1" applyAlignment="1">
      <alignment vertical="center"/>
    </xf>
    <xf numFmtId="0" fontId="0" fillId="11" borderId="48" xfId="0" applyFill="1" applyBorder="1"/>
    <xf numFmtId="0" fontId="0" fillId="11" borderId="49" xfId="0" applyFill="1" applyBorder="1"/>
    <xf numFmtId="0" fontId="20" fillId="12" borderId="50" xfId="0" applyFont="1" applyFill="1" applyBorder="1"/>
    <xf numFmtId="0" fontId="0" fillId="12" borderId="50" xfId="0" applyFill="1" applyBorder="1" applyAlignment="1">
      <alignment horizontal="right"/>
    </xf>
    <xf numFmtId="0" fontId="0" fillId="12" borderId="50" xfId="0" applyFill="1" applyBorder="1"/>
    <xf numFmtId="0" fontId="13" fillId="12" borderId="50" xfId="0" applyFont="1" applyFill="1" applyBorder="1"/>
    <xf numFmtId="0" fontId="21" fillId="12" borderId="0" xfId="0" applyFont="1" applyFill="1"/>
    <xf numFmtId="0" fontId="0" fillId="12" borderId="51" xfId="0" applyFill="1" applyBorder="1"/>
    <xf numFmtId="0" fontId="3" fillId="5" borderId="0" xfId="0" applyFont="1" applyFill="1" applyAlignment="1">
      <alignment horizontal="center" wrapText="1"/>
    </xf>
    <xf numFmtId="0" fontId="7" fillId="5" borderId="0" xfId="0" applyFont="1" applyFill="1" applyAlignment="1">
      <alignment horizontal="center" wrapText="1"/>
    </xf>
    <xf numFmtId="0" fontId="2" fillId="14" borderId="0" xfId="0" applyFont="1" applyFill="1" applyAlignment="1">
      <alignment horizontal="center" wrapText="1"/>
    </xf>
    <xf numFmtId="0" fontId="6" fillId="13" borderId="0" xfId="0" applyFont="1" applyFill="1"/>
    <xf numFmtId="0" fontId="6" fillId="13" borderId="0" xfId="0" applyFont="1" applyFill="1" applyAlignment="1">
      <alignment horizontal="right"/>
    </xf>
    <xf numFmtId="0" fontId="22" fillId="11" borderId="0" xfId="0" applyFont="1" applyFill="1" applyAlignment="1">
      <alignment vertical="center"/>
    </xf>
    <xf numFmtId="164" fontId="5" fillId="5" borderId="12" xfId="0" applyNumberFormat="1" applyFont="1" applyFill="1" applyBorder="1"/>
    <xf numFmtId="164" fontId="5" fillId="5" borderId="10" xfId="0" applyNumberFormat="1" applyFont="1" applyFill="1" applyBorder="1"/>
    <xf numFmtId="0" fontId="7" fillId="10" borderId="0" xfId="1" applyFont="1" applyFill="1" applyAlignment="1">
      <alignment horizontal="center" wrapText="1"/>
    </xf>
    <xf numFmtId="0" fontId="0" fillId="3" borderId="22" xfId="0" applyFill="1" applyBorder="1" applyAlignment="1">
      <alignment horizontal="right"/>
    </xf>
    <xf numFmtId="0" fontId="0" fillId="3" borderId="23" xfId="0" applyFill="1" applyBorder="1" applyAlignment="1">
      <alignment horizontal="right"/>
    </xf>
    <xf numFmtId="0" fontId="0" fillId="3" borderId="25" xfId="0" applyFill="1" applyBorder="1" applyAlignment="1">
      <alignment horizontal="right"/>
    </xf>
    <xf numFmtId="0" fontId="0" fillId="3" borderId="0" xfId="0" applyFill="1" applyAlignment="1">
      <alignment horizontal="right"/>
    </xf>
    <xf numFmtId="0" fontId="0" fillId="3" borderId="27" xfId="0" applyFill="1" applyBorder="1" applyAlignment="1">
      <alignment horizontal="right"/>
    </xf>
    <xf numFmtId="0" fontId="0" fillId="3" borderId="28" xfId="0" applyFill="1" applyBorder="1" applyAlignment="1">
      <alignment horizontal="right"/>
    </xf>
    <xf numFmtId="164" fontId="0" fillId="3" borderId="24" xfId="0" applyNumberFormat="1" applyFill="1" applyBorder="1"/>
    <xf numFmtId="164" fontId="6" fillId="3" borderId="26" xfId="0" applyNumberFormat="1" applyFont="1" applyFill="1" applyBorder="1"/>
    <xf numFmtId="164" fontId="0" fillId="3" borderId="29" xfId="0" applyNumberFormat="1" applyFill="1" applyBorder="1"/>
    <xf numFmtId="0" fontId="3" fillId="12" borderId="0" xfId="0" applyFont="1" applyFill="1"/>
    <xf numFmtId="0" fontId="6" fillId="10" borderId="37" xfId="1" applyFont="1" applyFill="1" applyBorder="1" applyAlignment="1">
      <alignment horizontal="center" wrapText="1"/>
    </xf>
  </cellXfs>
  <cellStyles count="2">
    <cellStyle name="Hyperlink" xfId="1" builtinId="8"/>
    <cellStyle name="Normal" xfId="0" builtinId="0"/>
  </cellStyles>
  <dxfs count="16">
    <dxf>
      <font>
        <color auto="1"/>
      </font>
    </dxf>
    <dxf>
      <font>
        <b/>
        <i val="0"/>
        <color auto="1"/>
      </font>
      <fill>
        <patternFill>
          <bgColor theme="7" tint="0.79998168889431442"/>
        </patternFill>
      </fill>
    </dxf>
    <dxf>
      <font>
        <b/>
        <i val="0"/>
        <color rgb="FFFF0000"/>
      </font>
      <fill>
        <patternFill>
          <bgColor rgb="FFFFE5E5"/>
        </patternFill>
      </fill>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FF00"/>
      </font>
      <fill>
        <patternFill>
          <bgColor rgb="FFFF0000"/>
        </patternFill>
      </fill>
      <border>
        <left style="thin">
          <color rgb="FFFF0000"/>
        </left>
        <right style="thin">
          <color rgb="FFFF0000"/>
        </right>
        <top style="thin">
          <color rgb="FFFF0000"/>
        </top>
        <bottom style="thin">
          <color rgb="FFFF0000"/>
        </bottom>
        <vertical/>
        <horizontal/>
      </border>
    </dxf>
    <dxf>
      <fill>
        <patternFill>
          <bgColor theme="7" tint="0.79998168889431442"/>
        </patternFill>
      </fill>
    </dxf>
    <dxf>
      <font>
        <b/>
        <i val="0"/>
        <color auto="1"/>
      </font>
      <fill>
        <patternFill>
          <bgColor theme="7" tint="0.79998168889431442"/>
        </patternFill>
      </fill>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right/>
        <top/>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dxf>
    <dxf>
      <font>
        <b/>
        <i val="0"/>
        <color rgb="FF0000FF"/>
      </font>
      <fill>
        <patternFill patternType="solid">
          <bgColor theme="0"/>
        </patternFill>
      </fill>
    </dxf>
  </dxfs>
  <tableStyles count="0" defaultTableStyle="TableStyleMedium2" defaultPivotStyle="PivotStyleLight16"/>
  <colors>
    <mruColors>
      <color rgb="FFEADCF4"/>
      <color rgb="FF0000FF"/>
      <color rgb="FFE8D9F3"/>
      <color rgb="FFFFE5E5"/>
      <color rgb="FFFFCBCB"/>
      <color rgb="FFFF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108893</xdr:colOff>
      <xdr:row>23</xdr:row>
      <xdr:rowOff>95495</xdr:rowOff>
    </xdr:from>
    <xdr:to>
      <xdr:col>14</xdr:col>
      <xdr:colOff>264103</xdr:colOff>
      <xdr:row>30</xdr:row>
      <xdr:rowOff>136525</xdr:rowOff>
    </xdr:to>
    <xdr:pic>
      <xdr:nvPicPr>
        <xdr:cNvPr id="2" name="Picture 1">
          <a:extLst>
            <a:ext uri="{FF2B5EF4-FFF2-40B4-BE49-F238E27FC236}">
              <a16:creationId xmlns:a16="http://schemas.microsoft.com/office/drawing/2014/main" id="{5D5C67CE-FDDA-D665-175C-C67CB7525810}"/>
            </a:ext>
          </a:extLst>
        </xdr:cNvPr>
        <xdr:cNvPicPr>
          <a:picLocks noChangeAspect="1"/>
        </xdr:cNvPicPr>
      </xdr:nvPicPr>
      <xdr:blipFill>
        <a:blip xmlns:r="http://schemas.openxmlformats.org/officeDocument/2006/relationships" r:embed="rId1"/>
        <a:stretch>
          <a:fillRect/>
        </a:stretch>
      </xdr:blipFill>
      <xdr:spPr>
        <a:xfrm>
          <a:off x="7233593" y="4851645"/>
          <a:ext cx="2720610" cy="1291980"/>
        </a:xfrm>
        <a:prstGeom prst="rect">
          <a:avLst/>
        </a:prstGeom>
        <a:ln>
          <a:solidFill>
            <a:srgbClr val="7030A0"/>
          </a:solidFill>
        </a:ln>
      </xdr:spPr>
    </xdr:pic>
    <xdr:clientData/>
  </xdr:twoCellAnchor>
  <xdr:twoCellAnchor editAs="oneCell">
    <xdr:from>
      <xdr:col>10</xdr:col>
      <xdr:colOff>98076</xdr:colOff>
      <xdr:row>37</xdr:row>
      <xdr:rowOff>93053</xdr:rowOff>
    </xdr:from>
    <xdr:to>
      <xdr:col>12</xdr:col>
      <xdr:colOff>346622</xdr:colOff>
      <xdr:row>46</xdr:row>
      <xdr:rowOff>88657</xdr:rowOff>
    </xdr:to>
    <xdr:pic>
      <xdr:nvPicPr>
        <xdr:cNvPr id="3" name="Picture 2">
          <a:extLst>
            <a:ext uri="{FF2B5EF4-FFF2-40B4-BE49-F238E27FC236}">
              <a16:creationId xmlns:a16="http://schemas.microsoft.com/office/drawing/2014/main" id="{456E18AD-17E7-ED2A-EEDD-A54273A990AA}"/>
            </a:ext>
          </a:extLst>
        </xdr:cNvPr>
        <xdr:cNvPicPr>
          <a:picLocks noChangeAspect="1"/>
        </xdr:cNvPicPr>
      </xdr:nvPicPr>
      <xdr:blipFill>
        <a:blip xmlns:r="http://schemas.openxmlformats.org/officeDocument/2006/relationships" r:embed="rId2"/>
        <a:stretch>
          <a:fillRect/>
        </a:stretch>
      </xdr:blipFill>
      <xdr:spPr>
        <a:xfrm>
          <a:off x="6901647" y="8066839"/>
          <a:ext cx="1473189" cy="1723711"/>
        </a:xfrm>
        <a:prstGeom prst="rect">
          <a:avLst/>
        </a:prstGeom>
        <a:ln>
          <a:solidFill>
            <a:srgbClr val="7030A0"/>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nhmrc.gov.au/about-us/resources/nhmrc-relative-opportunity-polic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903EF-316F-43B6-B78B-9D20F3BE1C30}">
  <dimension ref="A1:W53"/>
  <sheetViews>
    <sheetView tabSelected="1" zoomScaleNormal="100" workbookViewId="0">
      <selection activeCell="U16" sqref="U16"/>
    </sheetView>
  </sheetViews>
  <sheetFormatPr defaultColWidth="9.1796875" defaultRowHeight="14.5" x14ac:dyDescent="0.35"/>
  <cols>
    <col min="1" max="1" width="14.7265625" style="5" customWidth="1"/>
    <col min="2" max="2" width="13.81640625" style="5" customWidth="1"/>
    <col min="3" max="15" width="9.1796875" style="5"/>
    <col min="16" max="16" width="17.7265625" style="5" customWidth="1"/>
    <col min="17" max="16384" width="9.1796875" style="5"/>
  </cols>
  <sheetData>
    <row r="1" spans="1:23" s="8" customFormat="1" ht="33.5" x14ac:dyDescent="0.75">
      <c r="A1" s="8" t="s">
        <v>35</v>
      </c>
    </row>
    <row r="2" spans="1:23" s="9" customFormat="1" ht="23.5" x14ac:dyDescent="0.55000000000000004">
      <c r="A2" s="9" t="s">
        <v>36</v>
      </c>
    </row>
    <row r="3" spans="1:23" s="7" customFormat="1" x14ac:dyDescent="0.35">
      <c r="A3" s="7" t="s">
        <v>37</v>
      </c>
      <c r="B3" s="10">
        <v>45821</v>
      </c>
    </row>
    <row r="4" spans="1:23" s="4" customFormat="1" x14ac:dyDescent="0.35"/>
    <row r="5" spans="1:23" x14ac:dyDescent="0.35">
      <c r="K5" s="22"/>
      <c r="L5" s="22"/>
      <c r="M5" s="22"/>
      <c r="N5" s="22"/>
      <c r="O5" s="22"/>
      <c r="P5" s="22"/>
    </row>
    <row r="6" spans="1:23" ht="21" x14ac:dyDescent="0.5">
      <c r="A6" s="11" t="s">
        <v>66</v>
      </c>
      <c r="K6" s="78" t="s">
        <v>121</v>
      </c>
      <c r="L6" s="79"/>
      <c r="M6" s="79"/>
      <c r="N6" s="79"/>
      <c r="O6" s="79"/>
      <c r="P6" s="80"/>
    </row>
    <row r="7" spans="1:23" x14ac:dyDescent="0.35">
      <c r="A7" s="5" t="s">
        <v>69</v>
      </c>
      <c r="K7" s="81" t="s">
        <v>120</v>
      </c>
      <c r="L7" s="23"/>
      <c r="P7" s="24"/>
    </row>
    <row r="8" spans="1:23" x14ac:dyDescent="0.35">
      <c r="A8" s="6" t="s">
        <v>45</v>
      </c>
      <c r="B8" s="5" t="s">
        <v>67</v>
      </c>
      <c r="K8" s="82" t="s">
        <v>45</v>
      </c>
      <c r="L8" s="105" t="s">
        <v>122</v>
      </c>
      <c r="P8" s="24"/>
    </row>
    <row r="9" spans="1:23" x14ac:dyDescent="0.35">
      <c r="A9" s="6" t="s">
        <v>45</v>
      </c>
      <c r="B9" s="5" t="s">
        <v>68</v>
      </c>
      <c r="K9" s="82"/>
      <c r="L9" s="105" t="s">
        <v>125</v>
      </c>
      <c r="P9" s="24"/>
    </row>
    <row r="10" spans="1:23" x14ac:dyDescent="0.35">
      <c r="A10" s="6" t="s">
        <v>45</v>
      </c>
      <c r="B10" s="5" t="s">
        <v>11</v>
      </c>
      <c r="K10" s="82" t="s">
        <v>45</v>
      </c>
      <c r="L10" s="105" t="s">
        <v>123</v>
      </c>
      <c r="P10" s="24"/>
    </row>
    <row r="11" spans="1:23" x14ac:dyDescent="0.35">
      <c r="A11" s="5" t="s">
        <v>70</v>
      </c>
      <c r="K11" s="82"/>
      <c r="L11" s="105" t="s">
        <v>140</v>
      </c>
      <c r="P11" s="24"/>
    </row>
    <row r="12" spans="1:23" x14ac:dyDescent="0.35">
      <c r="A12" s="5" t="s">
        <v>71</v>
      </c>
      <c r="K12" s="82"/>
      <c r="L12" s="105" t="s">
        <v>124</v>
      </c>
      <c r="P12" s="24"/>
    </row>
    <row r="13" spans="1:23" x14ac:dyDescent="0.35">
      <c r="A13" s="5" t="s">
        <v>72</v>
      </c>
      <c r="K13" s="82" t="s">
        <v>45</v>
      </c>
      <c r="L13" s="105" t="s">
        <v>119</v>
      </c>
      <c r="P13" s="24"/>
    </row>
    <row r="14" spans="1:23" x14ac:dyDescent="0.35">
      <c r="A14" s="5" t="s">
        <v>73</v>
      </c>
      <c r="K14" s="83"/>
      <c r="L14" s="105" t="s">
        <v>126</v>
      </c>
      <c r="P14" s="24"/>
    </row>
    <row r="15" spans="1:23" x14ac:dyDescent="0.35">
      <c r="K15" s="83"/>
      <c r="L15" s="6" t="s">
        <v>127</v>
      </c>
      <c r="M15" s="5" t="s">
        <v>128</v>
      </c>
      <c r="P15" s="24"/>
    </row>
    <row r="16" spans="1:23" s="12" customFormat="1" ht="21" x14ac:dyDescent="0.5">
      <c r="A16" s="11" t="s">
        <v>74</v>
      </c>
      <c r="K16" s="84"/>
      <c r="M16" s="85" t="s">
        <v>129</v>
      </c>
      <c r="P16" s="25"/>
      <c r="Q16" s="13"/>
      <c r="R16" s="13"/>
      <c r="S16" s="13"/>
      <c r="T16" s="13"/>
      <c r="U16" s="13"/>
      <c r="V16" s="13"/>
      <c r="W16" s="13"/>
    </row>
    <row r="17" spans="1:16" x14ac:dyDescent="0.35">
      <c r="A17" s="5" t="s">
        <v>38</v>
      </c>
      <c r="K17" s="82" t="s">
        <v>45</v>
      </c>
      <c r="L17" s="105" t="s">
        <v>138</v>
      </c>
      <c r="P17" s="24"/>
    </row>
    <row r="18" spans="1:16" x14ac:dyDescent="0.35">
      <c r="A18" s="5" t="s">
        <v>39</v>
      </c>
      <c r="K18" s="81" t="s">
        <v>113</v>
      </c>
      <c r="P18" s="24"/>
    </row>
    <row r="19" spans="1:16" x14ac:dyDescent="0.35">
      <c r="A19" s="6" t="s">
        <v>45</v>
      </c>
      <c r="B19" s="5" t="s">
        <v>40</v>
      </c>
      <c r="K19" s="83" t="s">
        <v>109</v>
      </c>
      <c r="P19" s="24"/>
    </row>
    <row r="20" spans="1:16" x14ac:dyDescent="0.35">
      <c r="A20" s="6" t="s">
        <v>45</v>
      </c>
      <c r="B20" s="5" t="s">
        <v>41</v>
      </c>
      <c r="K20" s="82" t="s">
        <v>45</v>
      </c>
      <c r="L20" s="5" t="s">
        <v>105</v>
      </c>
      <c r="P20" s="24"/>
    </row>
    <row r="21" spans="1:16" x14ac:dyDescent="0.35">
      <c r="A21" s="6" t="s">
        <v>45</v>
      </c>
      <c r="B21" s="5" t="s">
        <v>42</v>
      </c>
      <c r="K21" s="82" t="s">
        <v>45</v>
      </c>
      <c r="L21" s="5" t="s">
        <v>106</v>
      </c>
      <c r="P21" s="24"/>
    </row>
    <row r="22" spans="1:16" x14ac:dyDescent="0.35">
      <c r="K22" s="82" t="s">
        <v>45</v>
      </c>
      <c r="L22" s="5" t="s">
        <v>107</v>
      </c>
      <c r="P22" s="24"/>
    </row>
    <row r="23" spans="1:16" x14ac:dyDescent="0.35">
      <c r="A23" s="5" t="s">
        <v>43</v>
      </c>
      <c r="K23" s="83" t="s">
        <v>108</v>
      </c>
      <c r="P23" s="24"/>
    </row>
    <row r="24" spans="1:16" x14ac:dyDescent="0.35">
      <c r="A24" s="6" t="s">
        <v>45</v>
      </c>
      <c r="B24" s="5" t="s">
        <v>44</v>
      </c>
      <c r="K24" s="83"/>
      <c r="P24" s="24"/>
    </row>
    <row r="25" spans="1:16" x14ac:dyDescent="0.35">
      <c r="A25" s="6" t="s">
        <v>45</v>
      </c>
      <c r="B25" s="5" t="s">
        <v>46</v>
      </c>
      <c r="K25" s="83"/>
      <c r="P25" s="24"/>
    </row>
    <row r="26" spans="1:16" ht="15" customHeight="1" x14ac:dyDescent="0.5">
      <c r="B26" s="5" t="s">
        <v>47</v>
      </c>
      <c r="K26" s="84"/>
      <c r="L26" s="12"/>
      <c r="M26" s="12"/>
      <c r="N26" s="12"/>
      <c r="O26" s="12"/>
      <c r="P26" s="24"/>
    </row>
    <row r="27" spans="1:16" ht="11" customHeight="1" x14ac:dyDescent="0.5">
      <c r="B27" s="5" t="s">
        <v>48</v>
      </c>
      <c r="K27" s="83"/>
      <c r="P27" s="26"/>
    </row>
    <row r="28" spans="1:16" x14ac:dyDescent="0.35">
      <c r="K28" s="83"/>
      <c r="P28" s="24"/>
    </row>
    <row r="29" spans="1:16" x14ac:dyDescent="0.35">
      <c r="A29" s="5" t="s">
        <v>102</v>
      </c>
      <c r="K29" s="83"/>
      <c r="P29" s="24"/>
    </row>
    <row r="30" spans="1:16" x14ac:dyDescent="0.35">
      <c r="B30" s="16" t="s">
        <v>103</v>
      </c>
      <c r="K30" s="83"/>
      <c r="P30" s="24"/>
    </row>
    <row r="31" spans="1:16" x14ac:dyDescent="0.35">
      <c r="K31" s="83"/>
      <c r="P31" s="24"/>
    </row>
    <row r="32" spans="1:16" ht="21" x14ac:dyDescent="0.5">
      <c r="A32" s="11" t="s">
        <v>61</v>
      </c>
      <c r="K32" s="81" t="s">
        <v>114</v>
      </c>
      <c r="P32" s="24"/>
    </row>
    <row r="33" spans="1:16" x14ac:dyDescent="0.35">
      <c r="K33" s="83" t="s">
        <v>110</v>
      </c>
      <c r="P33" s="24"/>
    </row>
    <row r="34" spans="1:16" ht="21" x14ac:dyDescent="0.5">
      <c r="A34" s="14" t="s">
        <v>62</v>
      </c>
      <c r="K34" s="82" t="s">
        <v>45</v>
      </c>
      <c r="L34" s="5" t="s">
        <v>111</v>
      </c>
      <c r="N34" s="12"/>
      <c r="O34" s="12"/>
      <c r="P34" s="24"/>
    </row>
    <row r="35" spans="1:16" ht="21" x14ac:dyDescent="0.5">
      <c r="A35" s="5" t="s">
        <v>49</v>
      </c>
      <c r="K35" s="83" t="s">
        <v>112</v>
      </c>
      <c r="L35" s="12"/>
      <c r="M35" s="12"/>
      <c r="P35" s="24"/>
    </row>
    <row r="36" spans="1:16" x14ac:dyDescent="0.35">
      <c r="A36" s="6" t="s">
        <v>45</v>
      </c>
      <c r="B36" s="5" t="s">
        <v>53</v>
      </c>
      <c r="K36" s="83" t="s">
        <v>116</v>
      </c>
      <c r="P36" s="24"/>
    </row>
    <row r="37" spans="1:16" x14ac:dyDescent="0.35">
      <c r="A37" s="6"/>
      <c r="B37" s="5" t="s">
        <v>54</v>
      </c>
      <c r="K37" s="83" t="s">
        <v>115</v>
      </c>
      <c r="P37" s="24"/>
    </row>
    <row r="38" spans="1:16" x14ac:dyDescent="0.35">
      <c r="A38" s="6"/>
      <c r="B38" s="5" t="s">
        <v>55</v>
      </c>
      <c r="K38" s="83"/>
      <c r="P38" s="24"/>
    </row>
    <row r="39" spans="1:16" x14ac:dyDescent="0.35">
      <c r="A39" s="6" t="s">
        <v>45</v>
      </c>
      <c r="B39" s="5" t="s">
        <v>56</v>
      </c>
      <c r="K39" s="83"/>
      <c r="P39" s="24"/>
    </row>
    <row r="40" spans="1:16" x14ac:dyDescent="0.35">
      <c r="K40" s="83"/>
      <c r="P40" s="24"/>
    </row>
    <row r="41" spans="1:16" ht="15.5" x14ac:dyDescent="0.35">
      <c r="A41" s="14" t="s">
        <v>63</v>
      </c>
      <c r="K41" s="83"/>
      <c r="P41" s="24"/>
    </row>
    <row r="42" spans="1:16" x14ac:dyDescent="0.35">
      <c r="A42" s="5" t="s">
        <v>49</v>
      </c>
      <c r="K42" s="83"/>
      <c r="P42" s="24"/>
    </row>
    <row r="43" spans="1:16" x14ac:dyDescent="0.35">
      <c r="A43" s="6" t="s">
        <v>45</v>
      </c>
      <c r="B43" s="5" t="s">
        <v>50</v>
      </c>
      <c r="K43" s="83"/>
      <c r="P43" s="24"/>
    </row>
    <row r="44" spans="1:16" x14ac:dyDescent="0.35">
      <c r="A44" s="6"/>
      <c r="B44" s="5" t="s">
        <v>51</v>
      </c>
      <c r="K44" s="83"/>
      <c r="P44" s="24"/>
    </row>
    <row r="45" spans="1:16" x14ac:dyDescent="0.35">
      <c r="A45" s="6"/>
      <c r="B45" s="5" t="s">
        <v>52</v>
      </c>
      <c r="K45" s="83"/>
      <c r="P45" s="24"/>
    </row>
    <row r="46" spans="1:16" x14ac:dyDescent="0.35">
      <c r="K46" s="83"/>
      <c r="P46" s="24"/>
    </row>
    <row r="47" spans="1:16" x14ac:dyDescent="0.35">
      <c r="A47" s="5" t="s">
        <v>57</v>
      </c>
      <c r="K47" s="86"/>
      <c r="L47" s="22"/>
      <c r="M47" s="22"/>
      <c r="N47" s="22"/>
      <c r="O47" s="22"/>
      <c r="P47" s="27"/>
    </row>
    <row r="48" spans="1:16" x14ac:dyDescent="0.35">
      <c r="A48" s="5" t="s">
        <v>58</v>
      </c>
    </row>
    <row r="49" spans="1:1" x14ac:dyDescent="0.35">
      <c r="A49" s="5" t="s">
        <v>59</v>
      </c>
    </row>
    <row r="50" spans="1:1" x14ac:dyDescent="0.35">
      <c r="A50" s="5" t="s">
        <v>60</v>
      </c>
    </row>
    <row r="52" spans="1:1" x14ac:dyDescent="0.35">
      <c r="A52" s="5" t="s">
        <v>64</v>
      </c>
    </row>
    <row r="53" spans="1:1" x14ac:dyDescent="0.35">
      <c r="A53" s="5" t="s">
        <v>65</v>
      </c>
    </row>
  </sheetData>
  <sheetProtection sheet="1" objects="1" scenarios="1"/>
  <hyperlinks>
    <hyperlink ref="B30" r:id="rId1" xr:uid="{9D781A79-C0FC-4F0A-A1A2-E42C5EAD42F9}"/>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63B1B-BD9F-45CD-9A23-CDFE4E465C9B}">
  <dimension ref="A1:J30"/>
  <sheetViews>
    <sheetView zoomScale="85" zoomScaleNormal="85" workbookViewId="0">
      <selection activeCell="E29" sqref="E29:F29"/>
    </sheetView>
  </sheetViews>
  <sheetFormatPr defaultColWidth="20.7265625" defaultRowHeight="14.5" x14ac:dyDescent="0.35"/>
  <cols>
    <col min="1" max="1" width="20.7265625" style="28"/>
    <col min="2" max="2" width="18.7265625" style="28" customWidth="1"/>
    <col min="3" max="4" width="20.7265625" style="28"/>
    <col min="5" max="5" width="26.453125" style="28" customWidth="1"/>
    <col min="6" max="7" width="20.7265625" style="28"/>
    <col min="8" max="9" width="37.26953125" style="28" customWidth="1"/>
    <col min="10" max="10" width="32.1796875" style="28" customWidth="1"/>
    <col min="11" max="16384" width="20.7265625" style="28"/>
  </cols>
  <sheetData>
    <row r="1" spans="1:10" s="64" customFormat="1" ht="43.5" x14ac:dyDescent="0.35">
      <c r="A1" s="95" t="s">
        <v>139</v>
      </c>
      <c r="B1" s="63" t="s">
        <v>6</v>
      </c>
      <c r="C1" s="63" t="s">
        <v>8</v>
      </c>
      <c r="D1" s="63" t="s">
        <v>7</v>
      </c>
      <c r="E1" s="106" t="s">
        <v>141</v>
      </c>
      <c r="H1" s="65" t="str">
        <f>IF('Error checks'!G30&gt;0,"Errors detected","Error checks passed")</f>
        <v>Error checks passed</v>
      </c>
      <c r="I1" s="66"/>
      <c r="J1" s="35"/>
    </row>
    <row r="2" spans="1:10" ht="15" customHeight="1" x14ac:dyDescent="0.35">
      <c r="A2" s="67"/>
      <c r="B2" s="60" t="str">
        <f>IF((A2-'RO dashboard'!C8)&lt;0,"No","Yes")</f>
        <v>No</v>
      </c>
      <c r="C2" s="60">
        <f>('RO dashboard'!C8-A2)</f>
        <v>42215</v>
      </c>
      <c r="D2" s="60">
        <f>IF((C2-G28)&gt;0,(C2-G28),"None")</f>
        <v>42215</v>
      </c>
      <c r="E2" s="61" t="str">
        <f>IF(OR('RO dashboard'!A8="N",'RO dashboard'!A8=""),"TBD",IF(G28&gt;89,'RO dashboard'!C8-G28,"90-day threshold not met"))</f>
        <v>TBD</v>
      </c>
      <c r="H2" s="62" t="str">
        <f>IF('Error checks'!E29&gt;0,"Start date is earlier than PhD pass date","Start dates compliant")</f>
        <v>Start dates compliant</v>
      </c>
      <c r="I2" s="35"/>
      <c r="J2" s="35"/>
    </row>
    <row r="3" spans="1:10" x14ac:dyDescent="0.35">
      <c r="A3" s="33" t="s">
        <v>117</v>
      </c>
      <c r="H3" s="34" t="str">
        <f>IF('Error checks'!F29&gt;0,"End date is later than scheme closing date","End dates compliant")</f>
        <v>End dates compliant</v>
      </c>
      <c r="I3" s="35"/>
      <c r="J3" s="35"/>
    </row>
    <row r="4" spans="1:10" x14ac:dyDescent="0.35">
      <c r="A4" s="36" t="s">
        <v>118</v>
      </c>
      <c r="B4" s="36" t="s">
        <v>96</v>
      </c>
      <c r="C4" s="36" t="s">
        <v>96</v>
      </c>
      <c r="D4" s="36" t="s">
        <v>96</v>
      </c>
      <c r="F4" s="33" t="s">
        <v>104</v>
      </c>
      <c r="H4" s="37" t="str">
        <f>IF('Error checks'!G29&gt;0,"FTE is greater than 1","FTE compliant")</f>
        <v>FTE compliant</v>
      </c>
      <c r="I4" s="35"/>
      <c r="J4" s="35"/>
    </row>
    <row r="5" spans="1:10" x14ac:dyDescent="0.35">
      <c r="B5" s="36" t="s">
        <v>95</v>
      </c>
      <c r="C5" s="36" t="s">
        <v>95</v>
      </c>
      <c r="D5" s="36" t="s">
        <v>95</v>
      </c>
      <c r="E5" s="38"/>
      <c r="F5" s="39" t="s">
        <v>95</v>
      </c>
      <c r="G5" s="38"/>
      <c r="H5" s="40"/>
      <c r="I5" s="41"/>
      <c r="J5" s="41"/>
    </row>
    <row r="6" spans="1:10" ht="28" x14ac:dyDescent="0.35">
      <c r="A6" s="42" t="s">
        <v>18</v>
      </c>
      <c r="B6" s="43"/>
      <c r="C6" s="43"/>
      <c r="D6" s="44"/>
      <c r="E6" s="45" t="s">
        <v>14</v>
      </c>
      <c r="F6" s="46"/>
      <c r="G6" s="47"/>
      <c r="H6" s="48" t="s">
        <v>25</v>
      </c>
      <c r="I6" s="49" t="s">
        <v>101</v>
      </c>
      <c r="J6" s="50"/>
    </row>
    <row r="7" spans="1:10" ht="28" x14ac:dyDescent="0.35">
      <c r="A7" s="51" t="s">
        <v>23</v>
      </c>
      <c r="B7" s="52" t="s">
        <v>19</v>
      </c>
      <c r="C7" s="52" t="s">
        <v>20</v>
      </c>
      <c r="D7" s="53" t="s">
        <v>21</v>
      </c>
      <c r="E7" s="54" t="s">
        <v>13</v>
      </c>
      <c r="F7" s="55" t="s">
        <v>12</v>
      </c>
      <c r="G7" s="56" t="s">
        <v>0</v>
      </c>
      <c r="H7" s="57" t="s">
        <v>26</v>
      </c>
      <c r="I7" s="58" t="s">
        <v>24</v>
      </c>
      <c r="J7" s="59" t="s">
        <v>22</v>
      </c>
    </row>
    <row r="8" spans="1:10" x14ac:dyDescent="0.35">
      <c r="A8" s="68"/>
      <c r="B8" s="69"/>
      <c r="C8" s="69"/>
      <c r="D8" s="70"/>
      <c r="E8" s="29">
        <f>(C8-B8)+1</f>
        <v>1</v>
      </c>
      <c r="F8" s="30">
        <f>E8*D8</f>
        <v>0</v>
      </c>
      <c r="G8" s="93">
        <f>F8/30</f>
        <v>0</v>
      </c>
      <c r="H8" s="72"/>
      <c r="I8" s="73"/>
      <c r="J8" s="74"/>
    </row>
    <row r="9" spans="1:10" x14ac:dyDescent="0.35">
      <c r="A9" s="68"/>
      <c r="B9" s="69"/>
      <c r="C9" s="69"/>
      <c r="D9" s="70"/>
      <c r="E9" s="29">
        <f t="shared" ref="E9:E27" si="0">(C9-B9)+1</f>
        <v>1</v>
      </c>
      <c r="F9" s="30">
        <f t="shared" ref="F9:F27" si="1">E9*D9</f>
        <v>0</v>
      </c>
      <c r="G9" s="93">
        <f t="shared" ref="G9:G27" si="2">F9/30</f>
        <v>0</v>
      </c>
      <c r="H9" s="72"/>
      <c r="I9" s="73"/>
      <c r="J9" s="74"/>
    </row>
    <row r="10" spans="1:10" x14ac:dyDescent="0.35">
      <c r="A10" s="68"/>
      <c r="B10" s="69"/>
      <c r="C10" s="69"/>
      <c r="D10" s="70"/>
      <c r="E10" s="29">
        <f t="shared" si="0"/>
        <v>1</v>
      </c>
      <c r="F10" s="30">
        <f t="shared" si="1"/>
        <v>0</v>
      </c>
      <c r="G10" s="93">
        <f t="shared" si="2"/>
        <v>0</v>
      </c>
      <c r="H10" s="72"/>
      <c r="I10" s="73"/>
      <c r="J10" s="74"/>
    </row>
    <row r="11" spans="1:10" x14ac:dyDescent="0.35">
      <c r="A11" s="68"/>
      <c r="B11" s="71"/>
      <c r="C11" s="71"/>
      <c r="D11" s="70"/>
      <c r="E11" s="29">
        <f t="shared" si="0"/>
        <v>1</v>
      </c>
      <c r="F11" s="30">
        <f t="shared" si="1"/>
        <v>0</v>
      </c>
      <c r="G11" s="93">
        <f t="shared" si="2"/>
        <v>0</v>
      </c>
      <c r="H11" s="72"/>
      <c r="I11" s="73"/>
      <c r="J11" s="74"/>
    </row>
    <row r="12" spans="1:10" x14ac:dyDescent="0.35">
      <c r="A12" s="68"/>
      <c r="B12" s="71"/>
      <c r="C12" s="71"/>
      <c r="D12" s="70"/>
      <c r="E12" s="29">
        <f t="shared" si="0"/>
        <v>1</v>
      </c>
      <c r="F12" s="30">
        <f t="shared" si="1"/>
        <v>0</v>
      </c>
      <c r="G12" s="93">
        <f t="shared" si="2"/>
        <v>0</v>
      </c>
      <c r="H12" s="72"/>
      <c r="I12" s="73"/>
      <c r="J12" s="74"/>
    </row>
    <row r="13" spans="1:10" x14ac:dyDescent="0.35">
      <c r="A13" s="68"/>
      <c r="B13" s="71"/>
      <c r="C13" s="71"/>
      <c r="D13" s="70"/>
      <c r="E13" s="29">
        <f t="shared" si="0"/>
        <v>1</v>
      </c>
      <c r="F13" s="30">
        <f t="shared" si="1"/>
        <v>0</v>
      </c>
      <c r="G13" s="93">
        <f t="shared" si="2"/>
        <v>0</v>
      </c>
      <c r="H13" s="72"/>
      <c r="I13" s="73"/>
      <c r="J13" s="74"/>
    </row>
    <row r="14" spans="1:10" x14ac:dyDescent="0.35">
      <c r="A14" s="68"/>
      <c r="B14" s="71"/>
      <c r="C14" s="71"/>
      <c r="D14" s="70"/>
      <c r="E14" s="29">
        <f t="shared" si="0"/>
        <v>1</v>
      </c>
      <c r="F14" s="30">
        <f t="shared" si="1"/>
        <v>0</v>
      </c>
      <c r="G14" s="93">
        <f t="shared" si="2"/>
        <v>0</v>
      </c>
      <c r="H14" s="72"/>
      <c r="I14" s="73"/>
      <c r="J14" s="74"/>
    </row>
    <row r="15" spans="1:10" x14ac:dyDescent="0.35">
      <c r="A15" s="68"/>
      <c r="B15" s="71"/>
      <c r="C15" s="71"/>
      <c r="D15" s="70"/>
      <c r="E15" s="29">
        <f t="shared" ref="E15:E17" si="3">(C15-B15)+1</f>
        <v>1</v>
      </c>
      <c r="F15" s="30">
        <f t="shared" ref="F15:F17" si="4">E15*D15</f>
        <v>0</v>
      </c>
      <c r="G15" s="93">
        <f t="shared" ref="G15:G17" si="5">F15/30</f>
        <v>0</v>
      </c>
      <c r="H15" s="72"/>
      <c r="I15" s="73"/>
      <c r="J15" s="74"/>
    </row>
    <row r="16" spans="1:10" x14ac:dyDescent="0.35">
      <c r="A16" s="68"/>
      <c r="B16" s="71"/>
      <c r="C16" s="71"/>
      <c r="D16" s="70"/>
      <c r="E16" s="29">
        <f t="shared" si="3"/>
        <v>1</v>
      </c>
      <c r="F16" s="30">
        <f t="shared" si="4"/>
        <v>0</v>
      </c>
      <c r="G16" s="93">
        <f t="shared" si="5"/>
        <v>0</v>
      </c>
      <c r="H16" s="72"/>
      <c r="I16" s="73"/>
      <c r="J16" s="74"/>
    </row>
    <row r="17" spans="1:10" x14ac:dyDescent="0.35">
      <c r="A17" s="68"/>
      <c r="B17" s="71"/>
      <c r="C17" s="71"/>
      <c r="D17" s="70"/>
      <c r="E17" s="29">
        <f t="shared" si="3"/>
        <v>1</v>
      </c>
      <c r="F17" s="30">
        <f t="shared" si="4"/>
        <v>0</v>
      </c>
      <c r="G17" s="93">
        <f t="shared" si="5"/>
        <v>0</v>
      </c>
      <c r="H17" s="72"/>
      <c r="I17" s="73"/>
      <c r="J17" s="74"/>
    </row>
    <row r="18" spans="1:10" x14ac:dyDescent="0.35">
      <c r="A18" s="68"/>
      <c r="B18" s="71"/>
      <c r="C18" s="71"/>
      <c r="D18" s="70"/>
      <c r="E18" s="29">
        <f t="shared" si="0"/>
        <v>1</v>
      </c>
      <c r="F18" s="30">
        <f t="shared" si="1"/>
        <v>0</v>
      </c>
      <c r="G18" s="93">
        <f t="shared" si="2"/>
        <v>0</v>
      </c>
      <c r="H18" s="72"/>
      <c r="I18" s="73"/>
      <c r="J18" s="74"/>
    </row>
    <row r="19" spans="1:10" x14ac:dyDescent="0.35">
      <c r="A19" s="68"/>
      <c r="B19" s="71"/>
      <c r="C19" s="71"/>
      <c r="D19" s="70"/>
      <c r="E19" s="29">
        <f t="shared" ref="E19:E20" si="6">(C19-B19)+1</f>
        <v>1</v>
      </c>
      <c r="F19" s="30">
        <f t="shared" ref="F19:F20" si="7">E19*D19</f>
        <v>0</v>
      </c>
      <c r="G19" s="93">
        <f t="shared" ref="G19:G20" si="8">F19/30</f>
        <v>0</v>
      </c>
      <c r="H19" s="72"/>
      <c r="I19" s="73"/>
      <c r="J19" s="74"/>
    </row>
    <row r="20" spans="1:10" x14ac:dyDescent="0.35">
      <c r="A20" s="68"/>
      <c r="B20" s="71"/>
      <c r="C20" s="71"/>
      <c r="D20" s="70"/>
      <c r="E20" s="29">
        <f t="shared" si="6"/>
        <v>1</v>
      </c>
      <c r="F20" s="30">
        <f t="shared" si="7"/>
        <v>0</v>
      </c>
      <c r="G20" s="93">
        <f t="shared" si="8"/>
        <v>0</v>
      </c>
      <c r="H20" s="72"/>
      <c r="I20" s="73"/>
      <c r="J20" s="74"/>
    </row>
    <row r="21" spans="1:10" x14ac:dyDescent="0.35">
      <c r="A21" s="68"/>
      <c r="B21" s="71"/>
      <c r="C21" s="71"/>
      <c r="D21" s="70"/>
      <c r="E21" s="29">
        <f t="shared" si="0"/>
        <v>1</v>
      </c>
      <c r="F21" s="30">
        <f t="shared" si="1"/>
        <v>0</v>
      </c>
      <c r="G21" s="93">
        <f t="shared" si="2"/>
        <v>0</v>
      </c>
      <c r="H21" s="72"/>
      <c r="I21" s="73"/>
      <c r="J21" s="74"/>
    </row>
    <row r="22" spans="1:10" x14ac:dyDescent="0.35">
      <c r="A22" s="68"/>
      <c r="B22" s="71"/>
      <c r="C22" s="71"/>
      <c r="D22" s="70"/>
      <c r="E22" s="29">
        <f t="shared" si="0"/>
        <v>1</v>
      </c>
      <c r="F22" s="30">
        <f t="shared" si="1"/>
        <v>0</v>
      </c>
      <c r="G22" s="93">
        <f t="shared" si="2"/>
        <v>0</v>
      </c>
      <c r="H22" s="72"/>
      <c r="I22" s="73"/>
      <c r="J22" s="74"/>
    </row>
    <row r="23" spans="1:10" x14ac:dyDescent="0.35">
      <c r="A23" s="68"/>
      <c r="B23" s="71"/>
      <c r="C23" s="71"/>
      <c r="D23" s="70"/>
      <c r="E23" s="29">
        <f t="shared" si="0"/>
        <v>1</v>
      </c>
      <c r="F23" s="30">
        <f t="shared" si="1"/>
        <v>0</v>
      </c>
      <c r="G23" s="93">
        <f t="shared" si="2"/>
        <v>0</v>
      </c>
      <c r="H23" s="72"/>
      <c r="I23" s="73"/>
      <c r="J23" s="74"/>
    </row>
    <row r="24" spans="1:10" x14ac:dyDescent="0.35">
      <c r="A24" s="68"/>
      <c r="B24" s="71"/>
      <c r="C24" s="71"/>
      <c r="D24" s="70"/>
      <c r="E24" s="29">
        <f t="shared" si="0"/>
        <v>1</v>
      </c>
      <c r="F24" s="30">
        <f t="shared" si="1"/>
        <v>0</v>
      </c>
      <c r="G24" s="93">
        <f t="shared" si="2"/>
        <v>0</v>
      </c>
      <c r="H24" s="72"/>
      <c r="I24" s="73"/>
      <c r="J24" s="74"/>
    </row>
    <row r="25" spans="1:10" x14ac:dyDescent="0.35">
      <c r="A25" s="68"/>
      <c r="B25" s="71"/>
      <c r="C25" s="71"/>
      <c r="D25" s="70"/>
      <c r="E25" s="29">
        <f t="shared" si="0"/>
        <v>1</v>
      </c>
      <c r="F25" s="30">
        <f t="shared" si="1"/>
        <v>0</v>
      </c>
      <c r="G25" s="93">
        <f t="shared" si="2"/>
        <v>0</v>
      </c>
      <c r="H25" s="72"/>
      <c r="I25" s="73"/>
      <c r="J25" s="74"/>
    </row>
    <row r="26" spans="1:10" x14ac:dyDescent="0.35">
      <c r="A26" s="68"/>
      <c r="B26" s="71"/>
      <c r="C26" s="71"/>
      <c r="D26" s="70"/>
      <c r="E26" s="29">
        <f t="shared" si="0"/>
        <v>1</v>
      </c>
      <c r="F26" s="30">
        <f t="shared" si="1"/>
        <v>0</v>
      </c>
      <c r="G26" s="93">
        <f t="shared" si="2"/>
        <v>0</v>
      </c>
      <c r="H26" s="72"/>
      <c r="I26" s="73"/>
      <c r="J26" s="74"/>
    </row>
    <row r="27" spans="1:10" ht="15" thickBot="1" x14ac:dyDescent="0.4">
      <c r="A27" s="68"/>
      <c r="B27" s="71"/>
      <c r="C27" s="71"/>
      <c r="D27" s="70"/>
      <c r="E27" s="31">
        <f t="shared" si="0"/>
        <v>1</v>
      </c>
      <c r="F27" s="32">
        <f t="shared" si="1"/>
        <v>0</v>
      </c>
      <c r="G27" s="94">
        <f t="shared" si="2"/>
        <v>0</v>
      </c>
      <c r="H27" s="75"/>
      <c r="I27" s="76"/>
      <c r="J27" s="77"/>
    </row>
    <row r="28" spans="1:10" x14ac:dyDescent="0.35">
      <c r="E28" s="96" t="s">
        <v>15</v>
      </c>
      <c r="F28" s="97"/>
      <c r="G28" s="102">
        <f>SUM(F8:F27)</f>
        <v>0</v>
      </c>
    </row>
    <row r="29" spans="1:10" x14ac:dyDescent="0.35">
      <c r="E29" s="98" t="s">
        <v>16</v>
      </c>
      <c r="F29" s="99"/>
      <c r="G29" s="103">
        <f>SUM(G8:G27)</f>
        <v>0</v>
      </c>
    </row>
    <row r="30" spans="1:10" ht="15" thickBot="1" x14ac:dyDescent="0.4">
      <c r="E30" s="100" t="s">
        <v>17</v>
      </c>
      <c r="F30" s="101"/>
      <c r="G30" s="104">
        <f>G29/12</f>
        <v>0</v>
      </c>
    </row>
  </sheetData>
  <sheetProtection sheet="1" objects="1" scenarios="1"/>
  <mergeCells count="3">
    <mergeCell ref="E28:F28"/>
    <mergeCell ref="E29:F29"/>
    <mergeCell ref="E30:F30"/>
  </mergeCells>
  <conditionalFormatting sqref="A3:A4">
    <cfRule type="expression" dxfId="15" priority="1">
      <formula>$A$2=0</formula>
    </cfRule>
  </conditionalFormatting>
  <conditionalFormatting sqref="B8:B27">
    <cfRule type="cellIs" dxfId="13" priority="18" operator="between">
      <formula>1</formula>
      <formula>($A$2)-1</formula>
    </cfRule>
  </conditionalFormatting>
  <conditionalFormatting sqref="D8:D27">
    <cfRule type="cellIs" dxfId="9" priority="12" operator="greaterThan">
      <formula>1</formula>
    </cfRule>
  </conditionalFormatting>
  <conditionalFormatting sqref="F8:F27">
    <cfRule type="cellIs" dxfId="7" priority="5" operator="between">
      <formula>1</formula>
      <formula>89</formula>
    </cfRule>
  </conditionalFormatting>
  <conditionalFormatting sqref="I5:I1048576">
    <cfRule type="cellIs" dxfId="2" priority="21" operator="equal">
      <formula>"Ineligible"</formula>
    </cfRule>
  </conditionalFormatting>
  <hyperlinks>
    <hyperlink ref="A1" location="'INV26 Career Disruptions'!A1" tooltip="The date required here is the date on which your PhD thesis was passed, NOT the date your PhD was conferred. The pass date is usually earlier than the conferral date." display="PhD pass date 🛈" xr:uid="{01DDC036-55A0-426A-B117-73CFA9D5E50A}"/>
    <hyperlink ref="E1" location="'INV26 Career Disruptions'!E1" tooltip="This field will remain TBD until a member of the UQ Research Office has confirmed the eligibility of all your claimed disruptions." display="Revised assessment cut-off date 🛈" xr:uid="{CFA14B1B-891B-4234-A020-95EC6E11C431}"/>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5" id="{89A1CB2C-F72F-419C-81DE-D368FD97BD0B}">
            <xm:f>'Error checks'!$E$29&gt;0</xm:f>
            <x14:dxf>
              <font>
                <b/>
                <i val="0"/>
                <color rgb="FFFF0000"/>
              </font>
              <fill>
                <patternFill>
                  <bgColor rgb="FFFFFF00"/>
                </patternFill>
              </fill>
            </x14:dxf>
          </x14:cfRule>
          <xm:sqref>B4:B5</xm:sqref>
        </x14:conditionalFormatting>
        <x14:conditionalFormatting xmlns:xm="http://schemas.microsoft.com/office/excel/2006/main">
          <x14:cfRule type="expression" priority="9" id="{7014F0E2-3532-41E7-93A7-038E0825D300}">
            <xm:f>'Error checks'!$F$29&gt;0</xm:f>
            <x14:dxf>
              <font>
                <b/>
                <i val="0"/>
                <color rgb="FFFF0000"/>
              </font>
              <fill>
                <patternFill>
                  <bgColor rgb="FFFFFF00"/>
                </patternFill>
              </fill>
              <border>
                <left/>
                <right/>
                <top/>
                <bottom/>
                <vertical/>
                <horizontal/>
              </border>
            </x14:dxf>
          </x14:cfRule>
          <xm:sqref>C4:C5</xm:sqref>
        </x14:conditionalFormatting>
        <x14:conditionalFormatting xmlns:xm="http://schemas.microsoft.com/office/excel/2006/main">
          <x14:cfRule type="cellIs" priority="8" operator="greaterThan" id="{FE0CA6DE-18CB-45FA-8B7E-6E019FA1D77F}">
            <xm:f>'Error checks'!$E$3</xm:f>
            <x14: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x14:dxf>
          </x14:cfRule>
          <xm:sqref>C8:C27</xm:sqref>
        </x14:conditionalFormatting>
        <x14:conditionalFormatting xmlns:xm="http://schemas.microsoft.com/office/excel/2006/main">
          <x14:cfRule type="expression" priority="11" id="{4677CD41-79AD-44B4-B301-E0875C0267E6}">
            <xm:f>'Error checks'!$G$29&gt;0</xm:f>
            <x14:dxf>
              <font>
                <b/>
                <i val="0"/>
                <color rgb="FFFF0000"/>
              </font>
              <fill>
                <patternFill>
                  <bgColor rgb="FFFFFF00"/>
                </patternFill>
              </fill>
            </x14:dxf>
          </x14:cfRule>
          <xm:sqref>D4:D5</xm:sqref>
        </x14:conditionalFormatting>
        <x14:conditionalFormatting xmlns:xm="http://schemas.microsoft.com/office/excel/2006/main">
          <x14:cfRule type="expression" priority="2" id="{AE133201-248E-4630-B0E8-46B2E923857C}">
            <xm:f>'Error checks'!$H$29&gt;0</xm:f>
            <x14:dxf>
              <font>
                <b/>
                <i val="0"/>
                <color auto="1"/>
              </font>
              <fill>
                <patternFill>
                  <bgColor theme="7" tint="0.79998168889431442"/>
                </patternFill>
              </fill>
            </x14:dxf>
          </x14:cfRule>
          <xm:sqref>F4:F5</xm:sqref>
        </x14:conditionalFormatting>
        <x14:conditionalFormatting xmlns:xm="http://schemas.microsoft.com/office/excel/2006/main">
          <x14:cfRule type="expression" priority="6" id="{351D7610-014F-4DED-AE46-3207F5E52159}">
            <xm:f>'Error checks'!$G$30&gt;0</xm:f>
            <x14:dxf>
              <font>
                <b/>
                <i val="0"/>
                <color rgb="FFFFFF00"/>
              </font>
              <fill>
                <patternFill>
                  <bgColor rgb="FFFF0000"/>
                </patternFill>
              </fill>
              <border>
                <left style="thin">
                  <color rgb="FFFF0000"/>
                </left>
                <right style="thin">
                  <color rgb="FFFF0000"/>
                </right>
                <top style="thin">
                  <color rgb="FFFF0000"/>
                </top>
                <bottom style="thin">
                  <color rgb="FFFF0000"/>
                </bottom>
                <vertical/>
                <horizontal/>
              </border>
            </x14:dxf>
          </x14:cfRule>
          <xm:sqref>H1</xm:sqref>
        </x14:conditionalFormatting>
        <x14:conditionalFormatting xmlns:xm="http://schemas.microsoft.com/office/excel/2006/main">
          <x14:cfRule type="expression" priority="16" id="{24140156-46B7-4D69-917F-C126478E0CD9}">
            <xm:f>'Error checks'!$E$29&gt;0</xm:f>
            <x14: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x14:dxf>
          </x14:cfRule>
          <xm:sqref>H2</xm:sqref>
        </x14:conditionalFormatting>
        <x14:conditionalFormatting xmlns:xm="http://schemas.microsoft.com/office/excel/2006/main">
          <x14:cfRule type="expression" priority="7" id="{65D05109-7868-49E4-98A7-2B53B007C568}">
            <xm:f>'Error checks'!$F$29&gt;0</xm:f>
            <x14: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x14:dxf>
          </x14:cfRule>
          <xm:sqref>H3</xm:sqref>
        </x14:conditionalFormatting>
        <x14:conditionalFormatting xmlns:xm="http://schemas.microsoft.com/office/excel/2006/main">
          <x14:cfRule type="expression" priority="10" id="{F0225B3E-C5FA-4C99-8470-F5B0C068E40C}">
            <xm:f>'Error checks'!$G$29&gt;0</xm:f>
            <x14: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x14:dxf>
          </x14:cfRule>
          <xm:sqref>H4</xm:sqref>
        </x14:conditionalFormatting>
        <x14:conditionalFormatting xmlns:xm="http://schemas.microsoft.com/office/excel/2006/main">
          <x14:cfRule type="expression" priority="4" id="{D6FBC565-C8B4-49F7-BF7B-78863065D18C}">
            <xm:f>'Error checks'!$H$29&gt;0</xm:f>
            <x14:dxf>
              <font>
                <b/>
                <i val="0"/>
                <color auto="1"/>
              </font>
              <fill>
                <patternFill>
                  <bgColor theme="7" tint="0.79998168889431442"/>
                </patternFill>
              </fill>
            </x14:dxf>
          </x14:cfRule>
          <xm:sqref>I1:J1</xm:sqref>
        </x14:conditionalFormatting>
        <x14:conditionalFormatting xmlns:xm="http://schemas.microsoft.com/office/excel/2006/main">
          <x14:cfRule type="expression" priority="3" id="{1B97E299-F5ED-4048-B760-A3A639F0FC1D}">
            <xm:f>'Error checks'!$H$29&gt;0</xm:f>
            <x14:dxf>
              <font>
                <color auto="1"/>
              </font>
            </x14:dxf>
          </x14:cfRule>
          <xm:sqref>I2:J4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81EBE1B7-2A6E-490E-96C3-ED0CD1D457FB}">
          <x14:formula1>
            <xm:f>'RO dashboard'!$B$8:$B$10</xm:f>
          </x14:formula1>
          <xm:sqref>A8:A27</xm:sqref>
        </x14:dataValidation>
        <x14:dataValidation type="list" allowBlank="1" showInputMessage="1" showErrorMessage="1" xr:uid="{28CA2D32-D4D2-4981-861F-AED598E7875C}">
          <x14:formula1>
            <xm:f>'RO dashboard'!$E$8:$E$10</xm:f>
          </x14:formula1>
          <xm:sqref>I8:I27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4B439-2CBA-4759-B87A-21B867078020}">
  <dimension ref="A1:F10"/>
  <sheetViews>
    <sheetView workbookViewId="0">
      <selection activeCell="B8" sqref="B8"/>
    </sheetView>
  </sheetViews>
  <sheetFormatPr defaultRowHeight="14.5" x14ac:dyDescent="0.35"/>
  <cols>
    <col min="1" max="1" width="22.26953125" customWidth="1"/>
    <col min="2" max="2" width="37.1796875" customWidth="1"/>
    <col min="3" max="4" width="21.26953125" customWidth="1"/>
    <col min="5" max="5" width="25.7265625" customWidth="1"/>
  </cols>
  <sheetData>
    <row r="1" spans="1:6" s="4" customFormat="1" ht="28.5" x14ac:dyDescent="0.35">
      <c r="A1" s="92" t="s">
        <v>130</v>
      </c>
    </row>
    <row r="2" spans="1:6" s="4" customFormat="1" ht="18" customHeight="1" x14ac:dyDescent="0.35">
      <c r="A2" s="21" t="s">
        <v>131</v>
      </c>
    </row>
    <row r="3" spans="1:6" s="90" customFormat="1" ht="18" customHeight="1" x14ac:dyDescent="0.35">
      <c r="A3" s="90" t="s">
        <v>132</v>
      </c>
    </row>
    <row r="4" spans="1:6" s="90" customFormat="1" ht="18" customHeight="1" x14ac:dyDescent="0.35">
      <c r="A4" s="91" t="s">
        <v>133</v>
      </c>
      <c r="B4" s="90" t="s">
        <v>134</v>
      </c>
    </row>
    <row r="5" spans="1:6" s="90" customFormat="1" ht="18" customHeight="1" x14ac:dyDescent="0.35">
      <c r="A5" s="91" t="s">
        <v>135</v>
      </c>
      <c r="B5" s="90" t="s">
        <v>136</v>
      </c>
    </row>
    <row r="6" spans="1:6" s="90" customFormat="1" ht="18" customHeight="1" x14ac:dyDescent="0.35">
      <c r="A6" s="90" t="s">
        <v>137</v>
      </c>
    </row>
    <row r="7" spans="1:6" s="3" customFormat="1" ht="29" x14ac:dyDescent="0.35">
      <c r="A7" s="89" t="s">
        <v>34</v>
      </c>
      <c r="B7" s="87" t="s">
        <v>2</v>
      </c>
      <c r="C7" s="88" t="s">
        <v>9</v>
      </c>
      <c r="D7" s="88" t="s">
        <v>100</v>
      </c>
      <c r="E7" s="87" t="s">
        <v>27</v>
      </c>
      <c r="F7" s="87" t="s">
        <v>31</v>
      </c>
    </row>
    <row r="8" spans="1:6" x14ac:dyDescent="0.35">
      <c r="A8" t="s">
        <v>33</v>
      </c>
      <c r="B8" t="s">
        <v>3</v>
      </c>
      <c r="C8" s="2">
        <v>42215</v>
      </c>
      <c r="D8" s="2">
        <v>45868</v>
      </c>
      <c r="E8" t="s">
        <v>28</v>
      </c>
      <c r="F8" t="s">
        <v>32</v>
      </c>
    </row>
    <row r="9" spans="1:6" x14ac:dyDescent="0.35">
      <c r="B9" t="s">
        <v>4</v>
      </c>
      <c r="E9" t="s">
        <v>29</v>
      </c>
      <c r="F9" t="s">
        <v>33</v>
      </c>
    </row>
    <row r="10" spans="1:6" x14ac:dyDescent="0.35">
      <c r="B10" t="s">
        <v>5</v>
      </c>
      <c r="E10" t="s">
        <v>30</v>
      </c>
    </row>
  </sheetData>
  <dataValidations count="1">
    <dataValidation type="list" allowBlank="1" showInputMessage="1" showErrorMessage="1" sqref="A8" xr:uid="{6D69194A-FA0A-4746-A661-29B068761094}">
      <formula1>$F$8:$F$9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B494B-94AC-40F5-9B7E-2A682990EFEB}">
  <dimension ref="C3:H30"/>
  <sheetViews>
    <sheetView workbookViewId="0">
      <selection activeCell="K19" sqref="K19"/>
    </sheetView>
  </sheetViews>
  <sheetFormatPr defaultRowHeight="14.5" x14ac:dyDescent="0.35"/>
  <cols>
    <col min="5" max="5" width="10.7265625" bestFit="1" customWidth="1"/>
  </cols>
  <sheetData>
    <row r="3" spans="3:8" x14ac:dyDescent="0.35">
      <c r="D3" t="s">
        <v>1</v>
      </c>
      <c r="E3" s="1">
        <f>'RO dashboard'!D8</f>
        <v>45868</v>
      </c>
    </row>
    <row r="4" spans="3:8" x14ac:dyDescent="0.35">
      <c r="D4" t="s">
        <v>10</v>
      </c>
      <c r="E4" s="1">
        <f>'INV26 Career Disruptions'!A2</f>
        <v>0</v>
      </c>
    </row>
    <row r="8" spans="3:8" x14ac:dyDescent="0.35">
      <c r="C8" s="17"/>
      <c r="D8" s="17"/>
      <c r="E8" s="17" t="s">
        <v>97</v>
      </c>
      <c r="F8" s="17" t="s">
        <v>99</v>
      </c>
      <c r="G8" s="17" t="s">
        <v>98</v>
      </c>
      <c r="H8" s="17" t="s">
        <v>12</v>
      </c>
    </row>
    <row r="9" spans="3:8" x14ac:dyDescent="0.35">
      <c r="C9">
        <v>1</v>
      </c>
      <c r="D9" t="s">
        <v>75</v>
      </c>
      <c r="E9" s="15">
        <f>IF(AND('INV26 Career Disruptions'!B8&lt;$E$4,'INV26 Career Disruptions'!B8&gt;0),1,0)</f>
        <v>0</v>
      </c>
      <c r="F9">
        <f>IF('INV26 Career Disruptions'!C8&gt;$E$3,1,0)</f>
        <v>0</v>
      </c>
      <c r="G9">
        <f>IF('INV26 Career Disruptions'!D8&gt;1,1,0)</f>
        <v>0</v>
      </c>
      <c r="H9">
        <f>IF(AND('INV26 Career Disruptions'!F8&lt;90,'INV26 Career Disruptions'!F8&gt;0),1,0)</f>
        <v>0</v>
      </c>
    </row>
    <row r="10" spans="3:8" x14ac:dyDescent="0.35">
      <c r="C10">
        <v>2</v>
      </c>
      <c r="D10" t="s">
        <v>76</v>
      </c>
      <c r="E10" s="15">
        <f>IF(AND('INV26 Career Disruptions'!B9&lt;$E$4,'INV26 Career Disruptions'!B9&gt;0),1,0)</f>
        <v>0</v>
      </c>
      <c r="F10">
        <f>IF('INV26 Career Disruptions'!C9&gt;$E$3,1,0)</f>
        <v>0</v>
      </c>
      <c r="G10">
        <f>IF('INV26 Career Disruptions'!D9&gt;1,1,0)</f>
        <v>0</v>
      </c>
      <c r="H10">
        <f>IF(AND('INV26 Career Disruptions'!F9&lt;90,'INV26 Career Disruptions'!F9&gt;0),1,0)</f>
        <v>0</v>
      </c>
    </row>
    <row r="11" spans="3:8" x14ac:dyDescent="0.35">
      <c r="C11">
        <v>3</v>
      </c>
      <c r="D11" t="s">
        <v>77</v>
      </c>
      <c r="E11" s="15">
        <f>IF(AND('INV26 Career Disruptions'!B10&lt;$E$4,'INV26 Career Disruptions'!B10&gt;0),1,0)</f>
        <v>0</v>
      </c>
      <c r="F11">
        <f>IF('INV26 Career Disruptions'!C10&gt;$E$3,1,0)</f>
        <v>0</v>
      </c>
      <c r="G11">
        <f>IF('INV26 Career Disruptions'!D10&gt;1,1,0)</f>
        <v>0</v>
      </c>
      <c r="H11">
        <f>IF(AND('INV26 Career Disruptions'!F10&lt;90,'INV26 Career Disruptions'!F10&gt;0),1,0)</f>
        <v>0</v>
      </c>
    </row>
    <row r="12" spans="3:8" x14ac:dyDescent="0.35">
      <c r="C12">
        <v>4</v>
      </c>
      <c r="D12" t="s">
        <v>78</v>
      </c>
      <c r="E12" s="15">
        <f>IF(AND('INV26 Career Disruptions'!B11&lt;$E$4,'INV26 Career Disruptions'!B11&gt;0),1,0)</f>
        <v>0</v>
      </c>
      <c r="F12">
        <f>IF('INV26 Career Disruptions'!C11&gt;$E$3,1,0)</f>
        <v>0</v>
      </c>
      <c r="G12">
        <f>IF('INV26 Career Disruptions'!D11&gt;1,1,0)</f>
        <v>0</v>
      </c>
      <c r="H12">
        <f>IF(AND('INV26 Career Disruptions'!F11&lt;90,'INV26 Career Disruptions'!F11&gt;0),1,0)</f>
        <v>0</v>
      </c>
    </row>
    <row r="13" spans="3:8" x14ac:dyDescent="0.35">
      <c r="C13">
        <v>5</v>
      </c>
      <c r="D13" t="s">
        <v>79</v>
      </c>
      <c r="E13" s="15">
        <f>IF(AND('INV26 Career Disruptions'!B12&lt;$E$4,'INV26 Career Disruptions'!B12&gt;0),1,0)</f>
        <v>0</v>
      </c>
      <c r="F13">
        <f>IF('INV26 Career Disruptions'!C12&gt;$E$3,1,0)</f>
        <v>0</v>
      </c>
      <c r="G13">
        <f>IF('INV26 Career Disruptions'!D12&gt;1,1,0)</f>
        <v>0</v>
      </c>
      <c r="H13">
        <f>IF(AND('INV26 Career Disruptions'!F12&lt;90,'INV26 Career Disruptions'!F12&gt;0),1,0)</f>
        <v>0</v>
      </c>
    </row>
    <row r="14" spans="3:8" x14ac:dyDescent="0.35">
      <c r="C14">
        <v>6</v>
      </c>
      <c r="D14" t="s">
        <v>80</v>
      </c>
      <c r="E14" s="15">
        <f>IF(AND('INV26 Career Disruptions'!B13&lt;$E$4,'INV26 Career Disruptions'!B13&gt;0),1,0)</f>
        <v>0</v>
      </c>
      <c r="F14">
        <f>IF('INV26 Career Disruptions'!C13&gt;$E$3,1,0)</f>
        <v>0</v>
      </c>
      <c r="G14">
        <f>IF('INV26 Career Disruptions'!D13&gt;1,1,0)</f>
        <v>0</v>
      </c>
      <c r="H14">
        <f>IF(AND('INV26 Career Disruptions'!F13&lt;90,'INV26 Career Disruptions'!F13&gt;0),1,0)</f>
        <v>0</v>
      </c>
    </row>
    <row r="15" spans="3:8" x14ac:dyDescent="0.35">
      <c r="C15">
        <v>7</v>
      </c>
      <c r="D15" t="s">
        <v>81</v>
      </c>
      <c r="E15" s="15">
        <f>IF(AND('INV26 Career Disruptions'!B14&lt;$E$4,'INV26 Career Disruptions'!B14&gt;0),1,0)</f>
        <v>0</v>
      </c>
      <c r="F15">
        <f>IF('INV26 Career Disruptions'!C14&gt;$E$3,1,0)</f>
        <v>0</v>
      </c>
      <c r="G15">
        <f>IF('INV26 Career Disruptions'!D14&gt;1,1,0)</f>
        <v>0</v>
      </c>
      <c r="H15">
        <f>IF(AND('INV26 Career Disruptions'!F14&lt;90,'INV26 Career Disruptions'!F14&gt;0),1,0)</f>
        <v>0</v>
      </c>
    </row>
    <row r="16" spans="3:8" x14ac:dyDescent="0.35">
      <c r="C16">
        <v>8</v>
      </c>
      <c r="D16" t="s">
        <v>82</v>
      </c>
      <c r="E16" s="15">
        <f>IF(AND('INV26 Career Disruptions'!B15&lt;$E$4,'INV26 Career Disruptions'!B15&gt;0),1,0)</f>
        <v>0</v>
      </c>
      <c r="F16">
        <f>IF('INV26 Career Disruptions'!C15&gt;$E$3,1,0)</f>
        <v>0</v>
      </c>
      <c r="G16">
        <f>IF('INV26 Career Disruptions'!D15&gt;1,1,0)</f>
        <v>0</v>
      </c>
      <c r="H16">
        <f>IF(AND('INV26 Career Disruptions'!F15&lt;90,'INV26 Career Disruptions'!F15&gt;0),1,0)</f>
        <v>0</v>
      </c>
    </row>
    <row r="17" spans="3:8" x14ac:dyDescent="0.35">
      <c r="C17">
        <v>9</v>
      </c>
      <c r="D17" t="s">
        <v>83</v>
      </c>
      <c r="E17" s="15">
        <f>IF(AND('INV26 Career Disruptions'!B16&lt;$E$4,'INV26 Career Disruptions'!B16&gt;0),1,0)</f>
        <v>0</v>
      </c>
      <c r="F17">
        <f>IF('INV26 Career Disruptions'!C16&gt;$E$3,1,0)</f>
        <v>0</v>
      </c>
      <c r="G17">
        <f>IF('INV26 Career Disruptions'!D16&gt;1,1,0)</f>
        <v>0</v>
      </c>
      <c r="H17">
        <f>IF(AND('INV26 Career Disruptions'!F16&lt;90,'INV26 Career Disruptions'!F16&gt;0),1,0)</f>
        <v>0</v>
      </c>
    </row>
    <row r="18" spans="3:8" x14ac:dyDescent="0.35">
      <c r="C18">
        <v>10</v>
      </c>
      <c r="D18" t="s">
        <v>84</v>
      </c>
      <c r="E18" s="15">
        <f>IF(AND('INV26 Career Disruptions'!B17&lt;$E$4,'INV26 Career Disruptions'!B17&gt;0),1,0)</f>
        <v>0</v>
      </c>
      <c r="F18">
        <f>IF('INV26 Career Disruptions'!C17&gt;$E$3,1,0)</f>
        <v>0</v>
      </c>
      <c r="G18">
        <f>IF('INV26 Career Disruptions'!D17&gt;1,1,0)</f>
        <v>0</v>
      </c>
      <c r="H18">
        <f>IF(AND('INV26 Career Disruptions'!F17&lt;90,'INV26 Career Disruptions'!F17&gt;0),1,0)</f>
        <v>0</v>
      </c>
    </row>
    <row r="19" spans="3:8" x14ac:dyDescent="0.35">
      <c r="C19">
        <v>11</v>
      </c>
      <c r="D19" t="s">
        <v>85</v>
      </c>
      <c r="E19" s="15">
        <f>IF(AND('INV26 Career Disruptions'!B18&lt;$E$4,'INV26 Career Disruptions'!B18&gt;0),1,0)</f>
        <v>0</v>
      </c>
      <c r="F19">
        <f>IF('INV26 Career Disruptions'!C18&gt;$E$3,1,0)</f>
        <v>0</v>
      </c>
      <c r="G19">
        <f>IF('INV26 Career Disruptions'!D18&gt;1,1,0)</f>
        <v>0</v>
      </c>
      <c r="H19">
        <f>IF(AND('INV26 Career Disruptions'!F18&lt;90,'INV26 Career Disruptions'!F18&gt;0),1,0)</f>
        <v>0</v>
      </c>
    </row>
    <row r="20" spans="3:8" x14ac:dyDescent="0.35">
      <c r="C20">
        <v>12</v>
      </c>
      <c r="D20" t="s">
        <v>86</v>
      </c>
      <c r="E20" s="15">
        <f>IF(AND('INV26 Career Disruptions'!B19&lt;$E$4,'INV26 Career Disruptions'!B19&gt;0),1,0)</f>
        <v>0</v>
      </c>
      <c r="F20">
        <f>IF('INV26 Career Disruptions'!C19&gt;$E$3,1,0)</f>
        <v>0</v>
      </c>
      <c r="G20">
        <f>IF('INV26 Career Disruptions'!D19&gt;1,1,0)</f>
        <v>0</v>
      </c>
      <c r="H20">
        <f>IF(AND('INV26 Career Disruptions'!F19&lt;90,'INV26 Career Disruptions'!F19&gt;0),1,0)</f>
        <v>0</v>
      </c>
    </row>
    <row r="21" spans="3:8" x14ac:dyDescent="0.35">
      <c r="C21">
        <v>13</v>
      </c>
      <c r="D21" t="s">
        <v>87</v>
      </c>
      <c r="E21" s="15">
        <f>IF(AND('INV26 Career Disruptions'!B20&lt;$E$4,'INV26 Career Disruptions'!B20&gt;0),1,0)</f>
        <v>0</v>
      </c>
      <c r="F21">
        <f>IF('INV26 Career Disruptions'!C20&gt;$E$3,1,0)</f>
        <v>0</v>
      </c>
      <c r="G21">
        <f>IF('INV26 Career Disruptions'!D20&gt;1,1,0)</f>
        <v>0</v>
      </c>
      <c r="H21">
        <f>IF(AND('INV26 Career Disruptions'!F20&lt;90,'INV26 Career Disruptions'!F20&gt;0),1,0)</f>
        <v>0</v>
      </c>
    </row>
    <row r="22" spans="3:8" x14ac:dyDescent="0.35">
      <c r="C22">
        <v>14</v>
      </c>
      <c r="D22" t="s">
        <v>88</v>
      </c>
      <c r="E22" s="15">
        <f>IF(AND('INV26 Career Disruptions'!B21&lt;$E$4,'INV26 Career Disruptions'!B21&gt;0),1,0)</f>
        <v>0</v>
      </c>
      <c r="F22">
        <f>IF('INV26 Career Disruptions'!C21&gt;$E$3,1,0)</f>
        <v>0</v>
      </c>
      <c r="G22">
        <f>IF('INV26 Career Disruptions'!D21&gt;1,1,0)</f>
        <v>0</v>
      </c>
      <c r="H22">
        <f>IF(AND('INV26 Career Disruptions'!F21&lt;90,'INV26 Career Disruptions'!F21&gt;0),1,0)</f>
        <v>0</v>
      </c>
    </row>
    <row r="23" spans="3:8" x14ac:dyDescent="0.35">
      <c r="C23">
        <v>15</v>
      </c>
      <c r="D23" t="s">
        <v>89</v>
      </c>
      <c r="E23" s="15">
        <f>IF(AND('INV26 Career Disruptions'!B22&lt;$E$4,'INV26 Career Disruptions'!B22&gt;0),1,0)</f>
        <v>0</v>
      </c>
      <c r="F23">
        <f>IF('INV26 Career Disruptions'!C22&gt;$E$3,1,0)</f>
        <v>0</v>
      </c>
      <c r="G23">
        <f>IF('INV26 Career Disruptions'!D22&gt;1,1,0)</f>
        <v>0</v>
      </c>
      <c r="H23">
        <f>IF(AND('INV26 Career Disruptions'!F22&lt;90,'INV26 Career Disruptions'!F22&gt;0),1,0)</f>
        <v>0</v>
      </c>
    </row>
    <row r="24" spans="3:8" x14ac:dyDescent="0.35">
      <c r="C24">
        <v>16</v>
      </c>
      <c r="D24" t="s">
        <v>90</v>
      </c>
      <c r="E24" s="15">
        <f>IF(AND('INV26 Career Disruptions'!B23&lt;$E$4,'INV26 Career Disruptions'!B23&gt;0),1,0)</f>
        <v>0</v>
      </c>
      <c r="F24">
        <f>IF('INV26 Career Disruptions'!C23&gt;$E$3,1,0)</f>
        <v>0</v>
      </c>
      <c r="G24">
        <f>IF('INV26 Career Disruptions'!D23&gt;1,1,0)</f>
        <v>0</v>
      </c>
      <c r="H24">
        <f>IF(AND('INV26 Career Disruptions'!F23&lt;90,'INV26 Career Disruptions'!F23&gt;0),1,0)</f>
        <v>0</v>
      </c>
    </row>
    <row r="25" spans="3:8" x14ac:dyDescent="0.35">
      <c r="C25">
        <v>17</v>
      </c>
      <c r="D25" t="s">
        <v>91</v>
      </c>
      <c r="E25" s="15">
        <f>IF(AND('INV26 Career Disruptions'!B24&lt;$E$4,'INV26 Career Disruptions'!B24&gt;0),1,0)</f>
        <v>0</v>
      </c>
      <c r="F25">
        <f>IF('INV26 Career Disruptions'!C24&gt;$E$3,1,0)</f>
        <v>0</v>
      </c>
      <c r="G25">
        <f>IF('INV26 Career Disruptions'!D24&gt;1,1,0)</f>
        <v>0</v>
      </c>
      <c r="H25">
        <f>IF(AND('INV26 Career Disruptions'!F24&lt;90,'INV26 Career Disruptions'!F24&gt;0),1,0)</f>
        <v>0</v>
      </c>
    </row>
    <row r="26" spans="3:8" x14ac:dyDescent="0.35">
      <c r="C26">
        <v>18</v>
      </c>
      <c r="D26" t="s">
        <v>92</v>
      </c>
      <c r="E26" s="15">
        <f>IF(AND('INV26 Career Disruptions'!B25&lt;$E$4,'INV26 Career Disruptions'!B25&gt;0),1,0)</f>
        <v>0</v>
      </c>
      <c r="F26">
        <f>IF('INV26 Career Disruptions'!C25&gt;$E$3,1,0)</f>
        <v>0</v>
      </c>
      <c r="G26">
        <f>IF('INV26 Career Disruptions'!D25&gt;1,1,0)</f>
        <v>0</v>
      </c>
      <c r="H26">
        <f>IF(AND('INV26 Career Disruptions'!F25&lt;90,'INV26 Career Disruptions'!F25&gt;0),1,0)</f>
        <v>0</v>
      </c>
    </row>
    <row r="27" spans="3:8" x14ac:dyDescent="0.35">
      <c r="C27">
        <v>19</v>
      </c>
      <c r="D27" t="s">
        <v>93</v>
      </c>
      <c r="E27" s="15">
        <f>IF(AND('INV26 Career Disruptions'!B26&lt;$E$4,'INV26 Career Disruptions'!B26&gt;0),1,0)</f>
        <v>0</v>
      </c>
      <c r="F27">
        <f>IF('INV26 Career Disruptions'!C26&gt;$E$3,1,0)</f>
        <v>0</v>
      </c>
      <c r="G27">
        <f>IF('INV26 Career Disruptions'!D26&gt;1,1,0)</f>
        <v>0</v>
      </c>
      <c r="H27">
        <f>IF(AND('INV26 Career Disruptions'!F26&lt;90,'INV26 Career Disruptions'!F26&gt;0),1,0)</f>
        <v>0</v>
      </c>
    </row>
    <row r="28" spans="3:8" x14ac:dyDescent="0.35">
      <c r="C28" s="17">
        <v>20</v>
      </c>
      <c r="D28" s="17" t="s">
        <v>94</v>
      </c>
      <c r="E28" s="18">
        <f>IF(AND('INV26 Career Disruptions'!B27&lt;$E$4,'INV26 Career Disruptions'!B27&gt;0),1,0)</f>
        <v>0</v>
      </c>
      <c r="F28" s="17">
        <f>IF('INV26 Career Disruptions'!C27&gt;$E$3,1,0)</f>
        <v>0</v>
      </c>
      <c r="G28" s="17">
        <f>IF('INV26 Career Disruptions'!D27&gt;1,1,0)</f>
        <v>0</v>
      </c>
      <c r="H28" s="17">
        <f>IF(AND('INV26 Career Disruptions'!F27&lt;90,'INV26 Career Disruptions'!F27&gt;0),1,0)</f>
        <v>0</v>
      </c>
    </row>
    <row r="29" spans="3:8" x14ac:dyDescent="0.35">
      <c r="E29" s="19">
        <f>SUM(E9:E28)</f>
        <v>0</v>
      </c>
      <c r="F29" s="20">
        <f>SUM(F9:F28)</f>
        <v>0</v>
      </c>
      <c r="G29" s="20">
        <f>SUM(G9:G28)</f>
        <v>0</v>
      </c>
      <c r="H29" s="19">
        <f>SUM(H9:H28)</f>
        <v>0</v>
      </c>
    </row>
    <row r="30" spans="3:8" x14ac:dyDescent="0.35">
      <c r="G30" s="19">
        <f>SUM(E29:G29)</f>
        <v>0</v>
      </c>
    </row>
  </sheetData>
  <phoneticPr fontId="1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INV26 Career Disruptions</vt:lpstr>
      <vt:lpstr>RO dashboard</vt:lpstr>
      <vt:lpstr>Error checks</vt:lpstr>
    </vt:vector>
  </TitlesOfParts>
  <Company>The University of Queensland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Sponsored Research</dc:creator>
  <cp:lastModifiedBy>Christian Romuss</cp:lastModifiedBy>
  <dcterms:created xsi:type="dcterms:W3CDTF">2021-02-09T22:42:40Z</dcterms:created>
  <dcterms:modified xsi:type="dcterms:W3CDTF">2025-06-12T21:56:45Z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f488380-630a-4f55-a077-a19445e3f360_Enabled">
    <vt:lpwstr>true</vt:lpwstr>
  </property>
  <property fmtid="{D5CDD505-2E9C-101B-9397-08002B2CF9AE}" pid="3" name="MSIP_Label_0f488380-630a-4f55-a077-a19445e3f360_SetDate">
    <vt:lpwstr>2022-01-19T06:18:31Z</vt:lpwstr>
  </property>
  <property fmtid="{D5CDD505-2E9C-101B-9397-08002B2CF9AE}" pid="4" name="MSIP_Label_0f488380-630a-4f55-a077-a19445e3f360_Method">
    <vt:lpwstr>Standard</vt:lpwstr>
  </property>
  <property fmtid="{D5CDD505-2E9C-101B-9397-08002B2CF9AE}" pid="5" name="MSIP_Label_0f488380-630a-4f55-a077-a19445e3f360_Name">
    <vt:lpwstr>OFFICIAL - INTERNAL</vt:lpwstr>
  </property>
  <property fmtid="{D5CDD505-2E9C-101B-9397-08002B2CF9AE}" pid="6" name="MSIP_Label_0f488380-630a-4f55-a077-a19445e3f360_SiteId">
    <vt:lpwstr>b6e377cf-9db3-46cb-91a2-fad9605bb15c</vt:lpwstr>
  </property>
  <property fmtid="{D5CDD505-2E9C-101B-9397-08002B2CF9AE}" pid="7" name="MSIP_Label_0f488380-630a-4f55-a077-a19445e3f360_ActionId">
    <vt:lpwstr>bacc7305-e330-4254-8a53-950f62f81a66</vt:lpwstr>
  </property>
  <property fmtid="{D5CDD505-2E9C-101B-9397-08002B2CF9AE}" pid="8" name="MSIP_Label_0f488380-630a-4f55-a077-a19445e3f360_ContentBits">
    <vt:lpwstr>0</vt:lpwstr>
  </property>
</Properties>
</file>